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600" yWindow="300" windowWidth="21465" windowHeight="15870"/>
  </bookViews>
  <sheets>
    <sheet name="Program" sheetId="1" r:id="rId1"/>
    <sheet name="Feed Library" sheetId="2" r:id="rId2"/>
    <sheet name="Analyzer" sheetId="3" r:id="rId3"/>
  </sheets>
  <definedNames>
    <definedName name="Feeds">'Feed Library'!$C$4:$C$77</definedName>
    <definedName name="Ingredients">Analyzer!$B$9:$B$24</definedName>
    <definedName name="_xlnm.Print_Area" localSheetId="2">Analyzer!$A$1:$I$36</definedName>
    <definedName name="_xlnm.Print_Area" localSheetId="1">'Feed Library'!$B$3:$I$72,'Feed Library'!$B$1:$C$2</definedName>
    <definedName name="_xlnm.Print_Area" localSheetId="0">Program!$C$2:$K$47</definedName>
    <definedName name="_xlnm.Print_Titles" localSheetId="1">'Feed Library'!$3:$3</definedName>
    <definedName name="Z_1D3465E5_22C8_4594_B928_9B84849F9BDE_.wvu.PrintArea" localSheetId="2" hidden="1">Analyzer!$A$1:$I$36</definedName>
    <definedName name="Z_1D3465E5_22C8_4594_B928_9B84849F9BDE_.wvu.PrintArea" localSheetId="1" hidden="1">'Feed Library'!$B$3:$I$72,'Feed Library'!$B$1:$C$2</definedName>
    <definedName name="Z_1D3465E5_22C8_4594_B928_9B84849F9BDE_.wvu.PrintArea" localSheetId="0" hidden="1">Program!$C$2:$K$47</definedName>
    <definedName name="Z_1D3465E5_22C8_4594_B928_9B84849F9BDE_.wvu.PrintTitles" localSheetId="1" hidden="1">'Feed Library'!$3:$3</definedName>
  </definedNames>
  <calcPr calcId="125725"/>
  <customWorkbookViews>
    <customWorkbookView name="Administrator - Personal View" guid="{1D3465E5-22C8-4594-B928-9B84849F9BDE}" mergeInterval="0" personalView="1" xWindow="46" yWindow="52" windowWidth="1419" windowHeight="1020"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33" i="3"/>
  <c r="D35"/>
  <c r="E10"/>
  <c r="D10"/>
  <c r="C10"/>
  <c r="F11"/>
  <c r="F12"/>
  <c r="F13"/>
  <c r="F14"/>
  <c r="F15"/>
  <c r="F16"/>
  <c r="F17"/>
  <c r="F18"/>
  <c r="F19"/>
  <c r="F20"/>
  <c r="F21"/>
  <c r="F22"/>
  <c r="F23"/>
  <c r="F24"/>
  <c r="F10"/>
  <c r="E11"/>
  <c r="E12"/>
  <c r="E13"/>
  <c r="E14"/>
  <c r="E15"/>
  <c r="E16"/>
  <c r="E17"/>
  <c r="E18"/>
  <c r="E19"/>
  <c r="E20"/>
  <c r="E21"/>
  <c r="E22"/>
  <c r="E23"/>
  <c r="E24"/>
  <c r="D11"/>
  <c r="D12"/>
  <c r="D13"/>
  <c r="D14"/>
  <c r="D15"/>
  <c r="D16"/>
  <c r="D17"/>
  <c r="D18"/>
  <c r="D19"/>
  <c r="D20"/>
  <c r="D21"/>
  <c r="D22"/>
  <c r="D23"/>
  <c r="D24"/>
  <c r="H24" s="1"/>
  <c r="C24"/>
  <c r="C23"/>
  <c r="I23" s="1"/>
  <c r="C22"/>
  <c r="C21"/>
  <c r="H21" s="1"/>
  <c r="C20"/>
  <c r="C19"/>
  <c r="H19" s="1"/>
  <c r="C18"/>
  <c r="C17"/>
  <c r="H17" s="1"/>
  <c r="C16"/>
  <c r="C15"/>
  <c r="H15" s="1"/>
  <c r="C14"/>
  <c r="C13"/>
  <c r="I13" s="1"/>
  <c r="C12"/>
  <c r="C11"/>
  <c r="I11" s="1"/>
  <c r="I16"/>
  <c r="I15"/>
  <c r="C4"/>
  <c r="I12"/>
  <c r="H14"/>
  <c r="H16"/>
  <c r="H18"/>
  <c r="H20"/>
  <c r="G17"/>
  <c r="G16"/>
  <c r="G18"/>
  <c r="H23"/>
  <c r="G10"/>
  <c r="G15"/>
  <c r="G21"/>
  <c r="G24"/>
  <c r="G14"/>
  <c r="G20"/>
  <c r="I24"/>
  <c r="I22"/>
  <c r="I21"/>
  <c r="I20"/>
  <c r="H11" l="1"/>
  <c r="G22"/>
  <c r="I18"/>
  <c r="I14"/>
  <c r="G12"/>
  <c r="I10"/>
  <c r="I19"/>
  <c r="H22"/>
  <c r="H12"/>
  <c r="G13"/>
  <c r="G19"/>
  <c r="G11"/>
  <c r="G23"/>
  <c r="I17"/>
  <c r="H13"/>
  <c r="H10"/>
</calcChain>
</file>

<file path=xl/comments1.xml><?xml version="1.0" encoding="utf-8"?>
<comments xmlns="http://schemas.openxmlformats.org/spreadsheetml/2006/main">
  <authors>
    <author xml:space="preserve"> Lawton Stewart</author>
  </authors>
  <commentList>
    <comment ref="D32" authorId="0" guid="{556142D9-DCA5-4D24-B07D-381987EE00E9}">
      <text>
        <r>
          <rPr>
            <b/>
            <sz val="8"/>
            <color indexed="81"/>
            <rFont val="Tahoma"/>
            <family val="2"/>
          </rPr>
          <t xml:space="preserve">Price at which </t>
        </r>
        <r>
          <rPr>
            <b/>
            <sz val="8"/>
            <color indexed="12"/>
            <rFont val="Tahoma"/>
            <family val="2"/>
          </rPr>
          <t>ALTERNATIVE Feed</t>
        </r>
        <r>
          <rPr>
            <b/>
            <sz val="8"/>
            <color indexed="81"/>
            <rFont val="Tahoma"/>
            <family val="2"/>
          </rPr>
          <t xml:space="preserve"> must be, or below, to replace </t>
        </r>
        <r>
          <rPr>
            <b/>
            <sz val="8"/>
            <color indexed="17"/>
            <rFont val="Tahoma"/>
            <family val="2"/>
          </rPr>
          <t>CURRENT Feed</t>
        </r>
        <r>
          <rPr>
            <b/>
            <sz val="8"/>
            <color indexed="81"/>
            <rFont val="Tahoma"/>
            <family val="2"/>
          </rPr>
          <t xml:space="preserve"> for respective nutrient.</t>
        </r>
      </text>
    </comment>
  </commentList>
</comments>
</file>

<file path=xl/sharedStrings.xml><?xml version="1.0" encoding="utf-8"?>
<sst xmlns="http://schemas.openxmlformats.org/spreadsheetml/2006/main" count="161" uniqueCount="119">
  <si>
    <t>Bermudagrass hay, good</t>
  </si>
  <si>
    <t>Bermudagrass hay, average</t>
  </si>
  <si>
    <t>Bermudagrass hay, poor</t>
  </si>
  <si>
    <t>Tall fescue hay, good</t>
  </si>
  <si>
    <t>Tall fescue hay, average</t>
  </si>
  <si>
    <t>Tall fescue hay, poor</t>
  </si>
  <si>
    <t>Bermudagrass pasture</t>
  </si>
  <si>
    <t>Bahiagrass pasture</t>
  </si>
  <si>
    <t>Small grains pasture - vegetative</t>
  </si>
  <si>
    <t>Small grains pasture - mature</t>
  </si>
  <si>
    <t>Ann. Ryegrass pasture - vegetative</t>
  </si>
  <si>
    <t>Ann. Ryegrass pasture - mature</t>
  </si>
  <si>
    <t>Summer annual pasture</t>
  </si>
  <si>
    <t>Tall fescue pasture</t>
  </si>
  <si>
    <t>Dennis Hancock, Extension Forage Specialist</t>
  </si>
  <si>
    <t>Dr. Dennis Hancock, Crop and Soil Sciences</t>
  </si>
  <si>
    <t>$/ton*</t>
  </si>
  <si>
    <t>Soybean Meal</t>
  </si>
  <si>
    <t>Soybean Hulls</t>
  </si>
  <si>
    <t>Adjust nutrient content n Feed Library if a nutrient analysis is available for a given feed.</t>
  </si>
  <si>
    <t>on a $/ pound of nutrient (dry matter basis).</t>
  </si>
  <si>
    <t>Alternative Feedstuff</t>
  </si>
  <si>
    <t>TDN*</t>
  </si>
  <si>
    <t>CP*</t>
  </si>
  <si>
    <t>must be, or below, to replace</t>
  </si>
  <si>
    <t xml:space="preserve"> nutrient.</t>
  </si>
  <si>
    <r>
      <t xml:space="preserve">*Price at which </t>
    </r>
    <r>
      <rPr>
        <b/>
        <sz val="11"/>
        <color rgb="FF0000FF"/>
        <rFont val="Calibri"/>
        <family val="2"/>
        <scheme val="minor"/>
      </rPr>
      <t xml:space="preserve">ALTERNATIVE Feed </t>
    </r>
  </si>
  <si>
    <r>
      <t xml:space="preserve"> </t>
    </r>
    <r>
      <rPr>
        <b/>
        <sz val="11"/>
        <color rgb="FF008000"/>
        <rFont val="Calibri"/>
        <family val="2"/>
        <scheme val="minor"/>
      </rPr>
      <t>CURRENT Feed</t>
    </r>
    <r>
      <rPr>
        <b/>
        <sz val="11"/>
        <color theme="1"/>
        <rFont val="Calibri"/>
        <family val="2"/>
        <scheme val="minor"/>
      </rPr>
      <t xml:space="preserve"> for respective</t>
    </r>
  </si>
  <si>
    <t>UGA Farms</t>
  </si>
  <si>
    <r>
      <rPr>
        <b/>
        <sz val="11"/>
        <color theme="1"/>
        <rFont val="Calibri"/>
        <family val="2"/>
        <scheme val="minor"/>
      </rPr>
      <t>$/ton</t>
    </r>
    <r>
      <rPr>
        <sz val="11"/>
        <color theme="1"/>
        <rFont val="Calibri"/>
        <family val="2"/>
        <scheme val="minor"/>
      </rPr>
      <t xml:space="preserve"> = dollars per ton of feed stuff as fed</t>
    </r>
  </si>
  <si>
    <r>
      <rPr>
        <sz val="11"/>
        <color theme="1"/>
        <rFont val="Calibri"/>
        <family val="2"/>
        <scheme val="minor"/>
      </rPr>
      <t>*</t>
    </r>
    <r>
      <rPr>
        <b/>
        <sz val="11"/>
        <color theme="1"/>
        <rFont val="Calibri"/>
        <family val="2"/>
        <scheme val="minor"/>
      </rPr>
      <t xml:space="preserve"> </t>
    </r>
    <r>
      <rPr>
        <sz val="11"/>
        <color theme="1"/>
        <rFont val="Calibri"/>
        <family val="2"/>
        <scheme val="minor"/>
      </rPr>
      <t>prices for pastures are based on</t>
    </r>
  </si>
  <si>
    <t xml:space="preserve">   average management</t>
  </si>
  <si>
    <t>Sunflower Meal</t>
  </si>
  <si>
    <t>Whole Peanuts</t>
  </si>
  <si>
    <t>Molasses</t>
  </si>
  <si>
    <t>$/ton</t>
  </si>
  <si>
    <t>% DM</t>
  </si>
  <si>
    <t>% CP</t>
  </si>
  <si>
    <t>% TDN</t>
  </si>
  <si>
    <t>$/lb CP</t>
  </si>
  <si>
    <t>$/lb TDN</t>
  </si>
  <si>
    <t>Corn</t>
  </si>
  <si>
    <t>Oats</t>
  </si>
  <si>
    <t>Wheat Midds</t>
  </si>
  <si>
    <t>Whole Cottonseed</t>
  </si>
  <si>
    <t>Cottonseed Hulls</t>
  </si>
  <si>
    <t>Cottonseed Meal</t>
  </si>
  <si>
    <t>Corn Silage</t>
  </si>
  <si>
    <t>$/CWT DM</t>
  </si>
  <si>
    <t>DM</t>
  </si>
  <si>
    <t>CP</t>
  </si>
  <si>
    <t>TDN</t>
  </si>
  <si>
    <t>BLANK</t>
  </si>
  <si>
    <t>UGA Feed Cost Analyzer</t>
  </si>
  <si>
    <t>Date</t>
  </si>
  <si>
    <t>Farm</t>
  </si>
  <si>
    <t>Instructions:</t>
  </si>
  <si>
    <t>In the</t>
  </si>
  <si>
    <t xml:space="preserve">shaded cells, the values of each feedstuff will be reported </t>
  </si>
  <si>
    <t>The  three  cheapest  options will be highlighted in order of green, yellow, red.</t>
  </si>
  <si>
    <t>2)</t>
  </si>
  <si>
    <t>1)</t>
  </si>
  <si>
    <t>3)</t>
  </si>
  <si>
    <t>4)</t>
  </si>
  <si>
    <t>Ingredients</t>
  </si>
  <si>
    <t>vs.</t>
  </si>
  <si>
    <t>Feed Comparison</t>
  </si>
  <si>
    <t>Current Feedstuff</t>
  </si>
  <si>
    <t>Select the current feed being utilized from the drop down menu</t>
  </si>
  <si>
    <t>box.</t>
  </si>
  <si>
    <t>boxes for a</t>
  </si>
  <si>
    <t xml:space="preserve"> in the</t>
  </si>
  <si>
    <t>Wheat</t>
  </si>
  <si>
    <r>
      <t xml:space="preserve">Local Extension Office: </t>
    </r>
    <r>
      <rPr>
        <b/>
        <sz val="11"/>
        <color theme="1"/>
        <rFont val="Calibri"/>
        <family val="2"/>
        <scheme val="minor"/>
      </rPr>
      <t>1-800-ASK-UGA1</t>
    </r>
  </si>
  <si>
    <t>Dr. Lawton Stewart, Animal and Dairy Science</t>
  </si>
  <si>
    <t>Dr. Curt Lacy, Agriculture and Applied Economics</t>
  </si>
  <si>
    <t>Select the potential feed to utilize from the drop down menu</t>
  </si>
  <si>
    <t>Chicken Litter</t>
  </si>
  <si>
    <t>Ca</t>
  </si>
  <si>
    <t>P</t>
  </si>
  <si>
    <t>FORAGE/ROUGHAGE</t>
  </si>
  <si>
    <t>Peanut Hay</t>
  </si>
  <si>
    <t>Peanut Hulls</t>
  </si>
  <si>
    <t>Soybean Stubble</t>
  </si>
  <si>
    <t>Gin Trash</t>
  </si>
  <si>
    <t>PROTEIN</t>
  </si>
  <si>
    <t>Distiller's Grains</t>
  </si>
  <si>
    <t>Corn Gluten</t>
  </si>
  <si>
    <t>Brewer's Grains</t>
  </si>
  <si>
    <t>Whole Soybeans</t>
  </si>
  <si>
    <t>Liquid Feed</t>
  </si>
  <si>
    <t>Molasses Block</t>
  </si>
  <si>
    <t>Range Cubes</t>
  </si>
  <si>
    <t>Urea</t>
  </si>
  <si>
    <t>ENERGY/TDN</t>
  </si>
  <si>
    <t>Barley</t>
  </si>
  <si>
    <t>Citrus Pulp</t>
  </si>
  <si>
    <t>50:50 CGF:SH</t>
  </si>
  <si>
    <t>50:50 DDG:SH</t>
  </si>
  <si>
    <t>Grain Sorghum</t>
  </si>
  <si>
    <t>60:20:20 SH:CGF:Corn</t>
  </si>
  <si>
    <t>65:25:10 SH:CGF:PH</t>
  </si>
  <si>
    <t>95:5 Corn:Urea</t>
  </si>
  <si>
    <t>Make sure prices are correct in the Feed Library.</t>
  </si>
  <si>
    <t xml:space="preserve"> given nutrient.</t>
  </si>
  <si>
    <t xml:space="preserve"> to replace the current feed will appear in the </t>
  </si>
  <si>
    <t>The price at which the potential feed needs to be, or lower,  in order</t>
  </si>
  <si>
    <t>Analyzer</t>
  </si>
  <si>
    <r>
      <t>Select feeds to compare from drop down menus under "</t>
    </r>
    <r>
      <rPr>
        <b/>
        <sz val="11"/>
        <color theme="1"/>
        <rFont val="Calibri"/>
        <family val="2"/>
        <scheme val="minor"/>
      </rPr>
      <t>Ingredients"</t>
    </r>
    <r>
      <rPr>
        <sz val="11"/>
        <color theme="1"/>
        <rFont val="Calibri"/>
        <family val="2"/>
        <scheme val="minor"/>
      </rPr>
      <t>.</t>
    </r>
  </si>
  <si>
    <t>Lawton Stewart, Extension Animal Scientist</t>
  </si>
  <si>
    <t>Curt Lacy, Extension Livestock Economist</t>
  </si>
  <si>
    <t>Feed Library</t>
  </si>
  <si>
    <t>Legend</t>
  </si>
  <si>
    <r>
      <rPr>
        <b/>
        <sz val="11"/>
        <color theme="1"/>
        <rFont val="Calibri"/>
        <family val="2"/>
        <scheme val="minor"/>
      </rPr>
      <t>DM</t>
    </r>
    <r>
      <rPr>
        <sz val="11"/>
        <color theme="1"/>
        <rFont val="Calibri"/>
        <family val="2"/>
        <scheme val="minor"/>
      </rPr>
      <t xml:space="preserve"> = Dry Matter</t>
    </r>
  </si>
  <si>
    <r>
      <rPr>
        <b/>
        <sz val="11"/>
        <color theme="1"/>
        <rFont val="Calibri"/>
        <family val="2"/>
        <scheme val="minor"/>
      </rPr>
      <t>CP</t>
    </r>
    <r>
      <rPr>
        <sz val="11"/>
        <color theme="1"/>
        <rFont val="Calibri"/>
        <family val="2"/>
        <scheme val="minor"/>
      </rPr>
      <t xml:space="preserve"> = Crude Protein</t>
    </r>
  </si>
  <si>
    <r>
      <rPr>
        <b/>
        <sz val="11"/>
        <color theme="1"/>
        <rFont val="Calibri"/>
        <family val="2"/>
        <scheme val="minor"/>
      </rPr>
      <t>TDN</t>
    </r>
    <r>
      <rPr>
        <sz val="11"/>
        <color theme="1"/>
        <rFont val="Calibri"/>
        <family val="2"/>
        <scheme val="minor"/>
      </rPr>
      <t xml:space="preserve"> = Total Digestible Nutrients</t>
    </r>
  </si>
  <si>
    <r>
      <rPr>
        <b/>
        <sz val="11"/>
        <color theme="1"/>
        <rFont val="Calibri"/>
        <family val="2"/>
        <scheme val="minor"/>
      </rPr>
      <t>Ca</t>
    </r>
    <r>
      <rPr>
        <sz val="11"/>
        <color theme="1"/>
        <rFont val="Calibri"/>
        <family val="2"/>
        <scheme val="minor"/>
      </rPr>
      <t xml:space="preserve"> = Calcium</t>
    </r>
  </si>
  <si>
    <r>
      <rPr>
        <b/>
        <sz val="11"/>
        <color theme="1"/>
        <rFont val="Calibri"/>
        <family val="2"/>
        <scheme val="minor"/>
      </rPr>
      <t>P</t>
    </r>
    <r>
      <rPr>
        <sz val="11"/>
        <color theme="1"/>
        <rFont val="Calibri"/>
        <family val="2"/>
        <scheme val="minor"/>
      </rPr>
      <t xml:space="preserve"> = Phosphorus</t>
    </r>
  </si>
  <si>
    <t>Feeds</t>
  </si>
</sst>
</file>

<file path=xl/styles.xml><?xml version="1.0" encoding="utf-8"?>
<styleSheet xmlns="http://schemas.openxmlformats.org/spreadsheetml/2006/main">
  <numFmts count="6">
    <numFmt numFmtId="44" formatCode="_(&quot;$&quot;* #,##0.00_);_(&quot;$&quot;* \(#,##0.00\);_(&quot;$&quot;* &quot;-&quot;??_);_(@_)"/>
    <numFmt numFmtId="164" formatCode="#,##0.0_);\(#,##0.0\)"/>
    <numFmt numFmtId="165" formatCode="_(&quot;$&quot;* #,##0.000_);_(&quot;$&quot;* \(#,##0.000\);_(&quot;$&quot;* &quot;-&quot;??_);_(@_)"/>
    <numFmt numFmtId="166" formatCode="_(&quot;$&quot;* #,##0_);_(&quot;$&quot;* \(#,##0\);_(&quot;$&quot;* &quot;-&quot;??_);_(@_)"/>
    <numFmt numFmtId="167" formatCode="&quot;$&quot;#,##0"/>
    <numFmt numFmtId="168" formatCode="&quot;$&quot;#,##0.00"/>
  </numFmts>
  <fonts count="22">
    <font>
      <sz val="11"/>
      <color theme="1"/>
      <name val="Calibri"/>
      <family val="2"/>
      <scheme val="minor"/>
    </font>
    <font>
      <sz val="11"/>
      <color theme="1"/>
      <name val="Calibri"/>
      <family val="2"/>
      <scheme val="minor"/>
    </font>
    <font>
      <b/>
      <u/>
      <sz val="11"/>
      <color theme="1"/>
      <name val="Calibri"/>
      <family val="2"/>
      <scheme val="minor"/>
    </font>
    <font>
      <b/>
      <sz val="11"/>
      <color theme="1"/>
      <name val="Calibri"/>
      <family val="2"/>
      <scheme val="minor"/>
    </font>
    <font>
      <b/>
      <u/>
      <sz val="20"/>
      <color theme="1"/>
      <name val="Calibri"/>
      <family val="2"/>
      <scheme val="minor"/>
    </font>
    <font>
      <b/>
      <u/>
      <sz val="16"/>
      <color theme="1"/>
      <name val="Calibri"/>
      <family val="2"/>
      <scheme val="minor"/>
    </font>
    <font>
      <sz val="11"/>
      <color theme="3"/>
      <name val="Calibri"/>
      <family val="2"/>
      <scheme val="minor"/>
    </font>
    <font>
      <b/>
      <sz val="8"/>
      <color indexed="81"/>
      <name val="Tahoma"/>
      <family val="2"/>
    </font>
    <font>
      <sz val="11"/>
      <color rgb="FFFF0000"/>
      <name val="Calibri"/>
      <family val="2"/>
      <scheme val="minor"/>
    </font>
    <font>
      <u/>
      <sz val="11"/>
      <color indexed="12"/>
      <name val="Calibri"/>
      <family val="2"/>
    </font>
    <font>
      <b/>
      <sz val="8"/>
      <color indexed="12"/>
      <name val="Tahoma"/>
      <family val="2"/>
    </font>
    <font>
      <b/>
      <sz val="8"/>
      <color indexed="17"/>
      <name val="Tahoma"/>
      <family val="2"/>
    </font>
    <font>
      <b/>
      <sz val="16"/>
      <color theme="1"/>
      <name val="Calibri"/>
      <family val="2"/>
      <scheme val="minor"/>
    </font>
    <font>
      <b/>
      <sz val="26"/>
      <color theme="1"/>
      <name val="Calibri"/>
      <family val="2"/>
      <scheme val="minor"/>
    </font>
    <font>
      <i/>
      <sz val="18"/>
      <color theme="1"/>
      <name val="Calibri"/>
      <family val="2"/>
      <scheme val="minor"/>
    </font>
    <font>
      <b/>
      <u/>
      <sz val="12"/>
      <color theme="1"/>
      <name val="Calibri"/>
      <family val="2"/>
      <scheme val="minor"/>
    </font>
    <font>
      <b/>
      <u/>
      <sz val="14"/>
      <color theme="1"/>
      <name val="Calibri"/>
      <family val="2"/>
      <scheme val="minor"/>
    </font>
    <font>
      <b/>
      <u/>
      <sz val="18"/>
      <color theme="1"/>
      <name val="Calibri"/>
      <family val="2"/>
      <scheme val="minor"/>
    </font>
    <font>
      <sz val="11"/>
      <color indexed="8"/>
      <name val="Calibri"/>
      <family val="2"/>
    </font>
    <font>
      <b/>
      <sz val="11"/>
      <color rgb="FF0000FF"/>
      <name val="Calibri"/>
      <family val="2"/>
      <scheme val="minor"/>
    </font>
    <font>
      <b/>
      <sz val="11"/>
      <color rgb="FF008000"/>
      <name val="Calibri"/>
      <family val="2"/>
      <scheme val="minor"/>
    </font>
    <font>
      <sz val="8"/>
      <name val="Verdana"/>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auto="1"/>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ck">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1">
    <xf numFmtId="0" fontId="0" fillId="0" borderId="0" xfId="0"/>
    <xf numFmtId="0" fontId="0" fillId="3" borderId="0" xfId="0" applyFill="1"/>
    <xf numFmtId="0" fontId="3" fillId="3" borderId="0" xfId="0" applyFont="1" applyFill="1" applyAlignment="1">
      <alignment horizontal="center"/>
    </xf>
    <xf numFmtId="0" fontId="0" fillId="3" borderId="0" xfId="0" applyFill="1" applyBorder="1"/>
    <xf numFmtId="0" fontId="0" fillId="3" borderId="0" xfId="0" applyFill="1" applyAlignment="1">
      <alignment horizontal="center"/>
    </xf>
    <xf numFmtId="0" fontId="0" fillId="3" borderId="0" xfId="0" applyFill="1" applyBorder="1" applyAlignment="1">
      <alignment horizontal="center"/>
    </xf>
    <xf numFmtId="0" fontId="2" fillId="3" borderId="0" xfId="0" applyFont="1" applyFill="1" applyBorder="1"/>
    <xf numFmtId="0" fontId="14" fillId="3" borderId="0" xfId="0" applyFont="1" applyFill="1" applyAlignment="1">
      <alignment horizontal="center"/>
    </xf>
    <xf numFmtId="0" fontId="15" fillId="3" borderId="0" xfId="0" applyFont="1" applyFill="1"/>
    <xf numFmtId="0" fontId="2" fillId="3" borderId="0" xfId="0" applyFont="1" applyFill="1" applyBorder="1" applyAlignment="1">
      <alignment horizontal="center"/>
    </xf>
    <xf numFmtId="0" fontId="16" fillId="3" borderId="13" xfId="0" applyFont="1" applyFill="1" applyBorder="1"/>
    <xf numFmtId="0" fontId="16" fillId="3" borderId="13" xfId="0" applyFont="1" applyFill="1" applyBorder="1" applyAlignment="1">
      <alignment horizontal="center"/>
    </xf>
    <xf numFmtId="0" fontId="16" fillId="3" borderId="0" xfId="0" applyFont="1" applyFill="1" applyBorder="1"/>
    <xf numFmtId="0" fontId="17" fillId="3" borderId="0" xfId="0" applyFont="1" applyFill="1" applyAlignment="1">
      <alignment horizontal="left"/>
    </xf>
    <xf numFmtId="0" fontId="3" fillId="3" borderId="12" xfId="0" applyFont="1" applyFill="1" applyBorder="1" applyAlignment="1">
      <alignment horizontal="center"/>
    </xf>
    <xf numFmtId="0" fontId="3" fillId="3" borderId="15" xfId="0" applyFont="1" applyFill="1" applyBorder="1" applyAlignment="1">
      <alignment horizontal="center"/>
    </xf>
    <xf numFmtId="0" fontId="3" fillId="4" borderId="15" xfId="0" applyFont="1" applyFill="1" applyBorder="1" applyAlignment="1">
      <alignment horizontal="center"/>
    </xf>
    <xf numFmtId="167" fontId="0" fillId="3" borderId="0" xfId="0" applyNumberFormat="1" applyFill="1" applyAlignment="1">
      <alignment horizontal="center"/>
    </xf>
    <xf numFmtId="167" fontId="16" fillId="3" borderId="14" xfId="0" applyNumberFormat="1" applyFont="1" applyFill="1" applyBorder="1" applyAlignment="1">
      <alignment horizontal="center"/>
    </xf>
    <xf numFmtId="167" fontId="0" fillId="3" borderId="16" xfId="0" applyNumberFormat="1" applyFill="1" applyBorder="1" applyAlignment="1">
      <alignment horizontal="center"/>
    </xf>
    <xf numFmtId="0" fontId="16" fillId="3" borderId="19" xfId="0" applyFont="1" applyFill="1" applyBorder="1"/>
    <xf numFmtId="0" fontId="0" fillId="10" borderId="20" xfId="0" applyFill="1" applyBorder="1"/>
    <xf numFmtId="0" fontId="0" fillId="3" borderId="20" xfId="0" applyFill="1" applyBorder="1"/>
    <xf numFmtId="165" fontId="0" fillId="11" borderId="0" xfId="0" applyNumberFormat="1" applyFill="1" applyProtection="1">
      <protection hidden="1"/>
    </xf>
    <xf numFmtId="165" fontId="1" fillId="11" borderId="0" xfId="1" applyNumberFormat="1" applyFont="1" applyFill="1" applyProtection="1">
      <protection hidden="1"/>
    </xf>
    <xf numFmtId="166" fontId="1" fillId="4" borderId="0" xfId="1" applyNumberFormat="1" applyFont="1" applyFill="1" applyProtection="1">
      <protection hidden="1"/>
    </xf>
    <xf numFmtId="164" fontId="1" fillId="4" borderId="0" xfId="1" applyNumberFormat="1" applyFont="1" applyFill="1" applyProtection="1">
      <protection hidden="1"/>
    </xf>
    <xf numFmtId="39" fontId="1" fillId="4" borderId="0" xfId="1" applyNumberFormat="1" applyFont="1" applyFill="1" applyProtection="1">
      <protection hidden="1"/>
    </xf>
    <xf numFmtId="166" fontId="1" fillId="3" borderId="0" xfId="1" applyNumberFormat="1" applyFont="1" applyFill="1" applyProtection="1">
      <protection hidden="1"/>
    </xf>
    <xf numFmtId="164" fontId="1" fillId="3" borderId="0" xfId="1" applyNumberFormat="1" applyFont="1" applyFill="1" applyProtection="1">
      <protection hidden="1"/>
    </xf>
    <xf numFmtId="39" fontId="1" fillId="3" borderId="0" xfId="1" applyNumberFormat="1" applyFont="1" applyFill="1" applyProtection="1">
      <protection hidden="1"/>
    </xf>
    <xf numFmtId="0" fontId="0" fillId="4" borderId="0" xfId="0" applyFill="1" applyBorder="1" applyProtection="1">
      <protection locked="0"/>
    </xf>
    <xf numFmtId="0" fontId="18" fillId="4" borderId="0" xfId="0" applyFont="1" applyFill="1" applyBorder="1" applyAlignment="1" applyProtection="1">
      <alignment horizontal="center" vertical="top"/>
      <protection locked="0"/>
    </xf>
    <xf numFmtId="167" fontId="18" fillId="4" borderId="16" xfId="0" applyNumberFormat="1" applyFont="1" applyFill="1" applyBorder="1" applyAlignment="1" applyProtection="1">
      <alignment horizontal="center" vertical="top"/>
      <protection locked="0"/>
    </xf>
    <xf numFmtId="0" fontId="0" fillId="3" borderId="0" xfId="0" applyFill="1" applyBorder="1" applyProtection="1">
      <protection locked="0"/>
    </xf>
    <xf numFmtId="0" fontId="18" fillId="3" borderId="0" xfId="0" applyFont="1" applyFill="1" applyBorder="1" applyAlignment="1" applyProtection="1">
      <alignment horizontal="center" vertical="top"/>
      <protection locked="0"/>
    </xf>
    <xf numFmtId="167" fontId="18" fillId="3" borderId="16" xfId="0" applyNumberFormat="1" applyFont="1" applyFill="1" applyBorder="1" applyAlignment="1" applyProtection="1">
      <alignment horizontal="center" vertical="top"/>
      <protection locked="0"/>
    </xf>
    <xf numFmtId="1" fontId="0" fillId="4" borderId="0" xfId="0" applyNumberFormat="1" applyFill="1" applyBorder="1" applyAlignment="1" applyProtection="1">
      <alignment horizontal="center"/>
      <protection locked="0"/>
    </xf>
    <xf numFmtId="2" fontId="0" fillId="4" borderId="0" xfId="0" applyNumberFormat="1" applyFont="1" applyFill="1" applyBorder="1" applyAlignment="1" applyProtection="1">
      <alignment horizontal="center"/>
      <protection locked="0"/>
    </xf>
    <xf numFmtId="167" fontId="0" fillId="4" borderId="16" xfId="1" applyNumberFormat="1" applyFont="1" applyFill="1" applyBorder="1" applyAlignment="1" applyProtection="1">
      <alignment horizontal="center"/>
      <protection locked="0"/>
    </xf>
    <xf numFmtId="168" fontId="18" fillId="3" borderId="16" xfId="0" applyNumberFormat="1" applyFont="1" applyFill="1" applyBorder="1" applyAlignment="1" applyProtection="1">
      <alignment horizontal="center" vertical="top"/>
      <protection locked="0"/>
    </xf>
    <xf numFmtId="168" fontId="18" fillId="4" borderId="16" xfId="0" applyNumberFormat="1" applyFont="1" applyFill="1" applyBorder="1" applyAlignment="1" applyProtection="1">
      <alignment horizontal="center" vertical="top"/>
      <protection locked="0"/>
    </xf>
    <xf numFmtId="1" fontId="0" fillId="3" borderId="0" xfId="0" applyNumberFormat="1" applyFill="1" applyBorder="1" applyAlignment="1" applyProtection="1">
      <alignment horizontal="center"/>
      <protection locked="0"/>
    </xf>
    <xf numFmtId="2" fontId="0" fillId="3" borderId="0" xfId="0" applyNumberFormat="1" applyFont="1" applyFill="1" applyBorder="1" applyAlignment="1" applyProtection="1">
      <alignment horizontal="center"/>
      <protection locked="0"/>
    </xf>
    <xf numFmtId="167" fontId="0" fillId="3" borderId="16" xfId="1" applyNumberFormat="1" applyFon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0" fontId="2" fillId="3" borderId="0" xfId="0" applyFont="1" applyFill="1" applyBorder="1" applyProtection="1">
      <protection locked="0"/>
    </xf>
    <xf numFmtId="1" fontId="0" fillId="4" borderId="0" xfId="0" applyNumberFormat="1" applyFont="1" applyFill="1" applyBorder="1" applyAlignment="1" applyProtection="1">
      <alignment horizontal="center"/>
      <protection locked="0"/>
    </xf>
    <xf numFmtId="0" fontId="0" fillId="3" borderId="0" xfId="0" applyFill="1" applyProtection="1">
      <protection hidden="1"/>
    </xf>
    <xf numFmtId="0" fontId="0" fillId="0" borderId="0" xfId="0" applyProtection="1">
      <protection hidden="1"/>
    </xf>
    <xf numFmtId="0" fontId="4" fillId="3" borderId="0" xfId="0" applyFont="1" applyFill="1" applyProtection="1">
      <protection hidden="1"/>
    </xf>
    <xf numFmtId="0" fontId="4" fillId="3" borderId="0" xfId="0" applyFont="1" applyFill="1" applyBorder="1" applyProtection="1">
      <protection hidden="1"/>
    </xf>
    <xf numFmtId="0" fontId="0" fillId="3" borderId="0" xfId="0" applyFill="1" applyBorder="1" applyProtection="1">
      <protection hidden="1"/>
    </xf>
    <xf numFmtId="0" fontId="5" fillId="3" borderId="0" xfId="0" applyFont="1" applyFill="1" applyProtection="1">
      <protection hidden="1"/>
    </xf>
    <xf numFmtId="0" fontId="0" fillId="3" borderId="0" xfId="0" applyFill="1" applyAlignment="1" applyProtection="1">
      <alignment horizontal="right"/>
      <protection hidden="1"/>
    </xf>
    <xf numFmtId="0" fontId="0" fillId="10" borderId="0" xfId="0" applyFill="1" applyProtection="1">
      <protection hidden="1"/>
    </xf>
    <xf numFmtId="0" fontId="12" fillId="3" borderId="0" xfId="0" applyFont="1" applyFill="1" applyProtection="1">
      <protection hidden="1"/>
    </xf>
    <xf numFmtId="0" fontId="0" fillId="10" borderId="0" xfId="0" applyFill="1" applyBorder="1" applyProtection="1">
      <protection hidden="1"/>
    </xf>
    <xf numFmtId="0" fontId="3" fillId="3" borderId="0" xfId="0" applyFont="1" applyFill="1" applyAlignment="1" applyProtection="1">
      <alignment horizontal="right"/>
      <protection hidden="1"/>
    </xf>
    <xf numFmtId="0" fontId="0" fillId="3" borderId="0" xfId="0" applyFill="1" applyBorder="1" applyAlignment="1" applyProtection="1">
      <alignment horizontal="right"/>
      <protection hidden="1"/>
    </xf>
    <xf numFmtId="14" fontId="6" fillId="3" borderId="0" xfId="0" applyNumberFormat="1" applyFont="1" applyFill="1" applyBorder="1" applyProtection="1">
      <protection hidden="1"/>
    </xf>
    <xf numFmtId="0" fontId="0" fillId="10" borderId="1" xfId="0" applyFill="1" applyBorder="1" applyProtection="1">
      <protection hidden="1"/>
    </xf>
    <xf numFmtId="0" fontId="0" fillId="10" borderId="0" xfId="0" applyFill="1" applyAlignment="1" applyProtection="1">
      <alignment vertical="center"/>
      <protection hidden="1"/>
    </xf>
    <xf numFmtId="0" fontId="9" fillId="10" borderId="0" xfId="2" applyFill="1" applyAlignment="1" applyProtection="1">
      <alignment vertical="center"/>
      <protection hidden="1"/>
    </xf>
    <xf numFmtId="0" fontId="3" fillId="10" borderId="0" xfId="0" applyFont="1" applyFill="1" applyAlignment="1" applyProtection="1">
      <alignment vertical="center"/>
      <protection hidden="1"/>
    </xf>
    <xf numFmtId="0" fontId="0" fillId="3" borderId="3" xfId="0" applyFill="1" applyBorder="1" applyProtection="1">
      <protection hidden="1"/>
    </xf>
    <xf numFmtId="0" fontId="2" fillId="3" borderId="0" xfId="0" applyFont="1" applyFill="1" applyProtection="1">
      <protection hidden="1"/>
    </xf>
    <xf numFmtId="0" fontId="2" fillId="3" borderId="0" xfId="0" applyFont="1" applyFill="1" applyAlignment="1" applyProtection="1">
      <alignment horizontal="center"/>
      <protection hidden="1"/>
    </xf>
    <xf numFmtId="0" fontId="0" fillId="11" borderId="0" xfId="0" applyFill="1" applyProtection="1">
      <protection hidden="1"/>
    </xf>
    <xf numFmtId="0" fontId="0" fillId="6" borderId="0" xfId="0" applyFill="1" applyProtection="1">
      <protection hidden="1"/>
    </xf>
    <xf numFmtId="0" fontId="0" fillId="2" borderId="0" xfId="0" applyFill="1" applyProtection="1">
      <protection hidden="1"/>
    </xf>
    <xf numFmtId="0" fontId="8" fillId="5" borderId="0" xfId="0" applyFont="1" applyFill="1" applyProtection="1">
      <protection hidden="1"/>
    </xf>
    <xf numFmtId="0" fontId="3" fillId="3" borderId="0" xfId="0" applyFont="1" applyFill="1" applyAlignment="1" applyProtection="1">
      <alignment horizontal="center"/>
      <protection hidden="1"/>
    </xf>
    <xf numFmtId="0" fontId="5" fillId="3" borderId="4" xfId="0" applyFont="1"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0" fontId="3" fillId="3" borderId="7" xfId="0" applyFont="1" applyFill="1" applyBorder="1" applyAlignment="1" applyProtection="1">
      <alignment wrapText="1"/>
      <protection hidden="1"/>
    </xf>
    <xf numFmtId="0" fontId="0" fillId="3" borderId="2" xfId="0" applyFill="1" applyBorder="1" applyProtection="1">
      <protection hidden="1"/>
    </xf>
    <xf numFmtId="0" fontId="0" fillId="3" borderId="8" xfId="0" applyFill="1" applyBorder="1" applyProtection="1">
      <protection hidden="1"/>
    </xf>
    <xf numFmtId="0" fontId="0" fillId="7" borderId="9" xfId="0" applyFill="1" applyBorder="1" applyProtection="1">
      <protection locked="0" hidden="1"/>
    </xf>
    <xf numFmtId="0" fontId="0" fillId="3" borderId="0" xfId="0" applyFill="1" applyBorder="1" applyAlignment="1" applyProtection="1">
      <alignment horizontal="center"/>
      <protection hidden="1"/>
    </xf>
    <xf numFmtId="0" fontId="0" fillId="8" borderId="0" xfId="0" applyFill="1" applyBorder="1" applyProtection="1">
      <protection locked="0" hidden="1"/>
    </xf>
    <xf numFmtId="0" fontId="0" fillId="8" borderId="8" xfId="0" applyFill="1" applyBorder="1" applyProtection="1">
      <protection hidden="1"/>
    </xf>
    <xf numFmtId="0" fontId="0" fillId="3" borderId="9" xfId="0" applyFill="1" applyBorder="1" applyProtection="1">
      <protection hidden="1"/>
    </xf>
    <xf numFmtId="0" fontId="0" fillId="0" borderId="0" xfId="0" applyBorder="1" applyProtection="1">
      <protection hidden="1"/>
    </xf>
    <xf numFmtId="0" fontId="0" fillId="7" borderId="0" xfId="0" applyFill="1" applyProtection="1">
      <protection hidden="1"/>
    </xf>
    <xf numFmtId="0" fontId="2" fillId="3" borderId="0" xfId="0" applyFont="1" applyFill="1" applyBorder="1" applyProtection="1">
      <protection hidden="1"/>
    </xf>
    <xf numFmtId="166" fontId="0" fillId="9" borderId="0" xfId="1" applyNumberFormat="1" applyFont="1" applyFill="1" applyBorder="1" applyProtection="1">
      <protection hidden="1"/>
    </xf>
    <xf numFmtId="44" fontId="0" fillId="3" borderId="0" xfId="1" applyFont="1" applyFill="1" applyProtection="1">
      <protection hidden="1"/>
    </xf>
    <xf numFmtId="0" fontId="0" fillId="8" borderId="0" xfId="0" applyFill="1" applyProtection="1">
      <protection hidden="1"/>
    </xf>
    <xf numFmtId="0" fontId="0" fillId="3" borderId="10" xfId="0" applyFill="1" applyBorder="1" applyProtection="1">
      <protection hidden="1"/>
    </xf>
    <xf numFmtId="166" fontId="0" fillId="9" borderId="3" xfId="1" applyNumberFormat="1" applyFont="1" applyFill="1" applyBorder="1" applyAlignment="1" applyProtection="1">
      <alignment horizontal="center"/>
      <protection hidden="1"/>
    </xf>
    <xf numFmtId="0" fontId="0" fillId="3" borderId="11" xfId="0" applyFill="1" applyBorder="1" applyProtection="1">
      <protection hidden="1"/>
    </xf>
    <xf numFmtId="0" fontId="0" fillId="0" borderId="0" xfId="0" applyFill="1" applyProtection="1">
      <protection hidden="1"/>
    </xf>
    <xf numFmtId="0" fontId="19" fillId="4" borderId="0" xfId="0" applyFont="1" applyFill="1" applyProtection="1">
      <protection locked="0" hidden="1"/>
    </xf>
    <xf numFmtId="0" fontId="19" fillId="3" borderId="0" xfId="0" applyFont="1" applyFill="1" applyProtection="1">
      <protection locked="0" hidden="1"/>
    </xf>
    <xf numFmtId="14" fontId="19" fillId="3" borderId="1" xfId="0" applyNumberFormat="1" applyFont="1" applyFill="1" applyBorder="1" applyProtection="1">
      <protection locked="0" hidden="1"/>
    </xf>
    <xf numFmtId="0" fontId="19" fillId="3" borderId="1" xfId="0" applyFont="1" applyFill="1" applyBorder="1" applyProtection="1">
      <protection locked="0" hidden="1"/>
    </xf>
    <xf numFmtId="0" fontId="3" fillId="3" borderId="17" xfId="0" applyFont="1" applyFill="1" applyBorder="1" applyAlignment="1">
      <alignment horizontal="center"/>
    </xf>
    <xf numFmtId="0" fontId="0" fillId="3" borderId="1" xfId="0" applyFill="1" applyBorder="1" applyProtection="1">
      <protection locked="0"/>
    </xf>
    <xf numFmtId="1" fontId="0" fillId="3" borderId="1" xfId="0" applyNumberFormat="1"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167" fontId="0" fillId="3" borderId="18" xfId="1" applyNumberFormat="1" applyFont="1" applyFill="1" applyBorder="1" applyAlignment="1" applyProtection="1">
      <alignment horizontal="center"/>
      <protection locked="0"/>
    </xf>
    <xf numFmtId="0" fontId="3" fillId="3" borderId="2" xfId="0" applyFont="1" applyFill="1" applyBorder="1" applyAlignment="1" applyProtection="1">
      <alignment horizontal="left"/>
      <protection hidden="1"/>
    </xf>
    <xf numFmtId="0" fontId="3" fillId="3" borderId="0" xfId="0" applyFont="1" applyFill="1" applyProtection="1">
      <protection hidden="1"/>
    </xf>
    <xf numFmtId="0" fontId="0" fillId="3" borderId="22" xfId="0" applyFill="1" applyBorder="1" applyProtection="1">
      <protection hidden="1"/>
    </xf>
    <xf numFmtId="0" fontId="3" fillId="10" borderId="20" xfId="0" applyFont="1" applyFill="1" applyBorder="1" applyAlignment="1">
      <alignment wrapText="1"/>
    </xf>
    <xf numFmtId="0" fontId="0" fillId="10" borderId="21" xfId="0" applyFill="1" applyBorder="1"/>
    <xf numFmtId="0" fontId="0" fillId="3" borderId="2" xfId="0" applyFill="1" applyBorder="1"/>
    <xf numFmtId="0" fontId="13" fillId="3" borderId="2"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colors>
    <mruColors>
      <color rgb="FF0080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3" Type="http://schemas.openxmlformats.org/officeDocument/2006/relationships/hyperlink" Target="#'Feed Library'!A1"/><Relationship Id="rId2" Type="http://schemas.openxmlformats.org/officeDocument/2006/relationships/hyperlink" Target="#Library!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Analyzer!A1"/><Relationship Id="rId2" Type="http://schemas.openxmlformats.org/officeDocument/2006/relationships/hyperlink" Target="#Library!A1"/><Relationship Id="rId1" Type="http://schemas.openxmlformats.org/officeDocument/2006/relationships/hyperlink" Target="http://www.ugabeef.caes.uga.edu/nutrition.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1</xdr:row>
      <xdr:rowOff>180975</xdr:rowOff>
    </xdr:from>
    <xdr:to>
      <xdr:col>9</xdr:col>
      <xdr:colOff>411211</xdr:colOff>
      <xdr:row>7</xdr:row>
      <xdr:rowOff>180975</xdr:rowOff>
    </xdr:to>
    <xdr:pic>
      <xdr:nvPicPr>
        <xdr:cNvPr id="2" name="Picture 1" descr="ext_id_center_PMS200.jpg"/>
        <xdr:cNvPicPr>
          <a:picLocks noChangeAspect="1"/>
        </xdr:cNvPicPr>
      </xdr:nvPicPr>
      <xdr:blipFill>
        <a:blip xmlns:r="http://schemas.openxmlformats.org/officeDocument/2006/relationships" r:embed="rId1" cstate="print"/>
        <a:stretch>
          <a:fillRect/>
        </a:stretch>
      </xdr:blipFill>
      <xdr:spPr>
        <a:xfrm>
          <a:off x="1247775" y="371475"/>
          <a:ext cx="3983086" cy="1143000"/>
        </a:xfrm>
        <a:prstGeom prst="rect">
          <a:avLst/>
        </a:prstGeom>
      </xdr:spPr>
    </xdr:pic>
    <xdr:clientData/>
  </xdr:twoCellAnchor>
  <xdr:twoCellAnchor>
    <xdr:from>
      <xdr:col>2</xdr:col>
      <xdr:colOff>38100</xdr:colOff>
      <xdr:row>15</xdr:row>
      <xdr:rowOff>19050</xdr:rowOff>
    </xdr:from>
    <xdr:to>
      <xdr:col>10</xdr:col>
      <xdr:colOff>581025</xdr:colOff>
      <xdr:row>32</xdr:row>
      <xdr:rowOff>38100</xdr:rowOff>
    </xdr:to>
    <xdr:sp macro="" textlink="">
      <xdr:nvSpPr>
        <xdr:cNvPr id="3" name="TextBox 2"/>
        <xdr:cNvSpPr txBox="1"/>
      </xdr:nvSpPr>
      <xdr:spPr>
        <a:xfrm>
          <a:off x="314325" y="3238500"/>
          <a:ext cx="5419725" cy="326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spcAft>
              <a:spcPts val="600"/>
            </a:spcAft>
          </a:pPr>
          <a:r>
            <a:rPr lang="en-US" sz="1100" b="1" i="0" u="sng" strike="noStrike">
              <a:solidFill>
                <a:schemeClr val="dk1"/>
              </a:solidFill>
              <a:latin typeface="+mn-lt"/>
              <a:ea typeface="+mn-ea"/>
              <a:cs typeface="+mn-cs"/>
            </a:rPr>
            <a:t>Introduction</a:t>
          </a:r>
          <a:r>
            <a:rPr lang="en-US"/>
            <a:t> </a:t>
          </a:r>
          <a:endParaRPr lang="en-US" sz="1100">
            <a:solidFill>
              <a:schemeClr val="dk1"/>
            </a:solidFill>
            <a:latin typeface="+mn-lt"/>
            <a:ea typeface="+mn-ea"/>
            <a:cs typeface="+mn-cs"/>
          </a:endParaRPr>
        </a:p>
        <a:p>
          <a:pPr>
            <a:spcAft>
              <a:spcPts val="600"/>
            </a:spcAft>
          </a:pPr>
          <a:r>
            <a:rPr lang="en-US" sz="1100">
              <a:solidFill>
                <a:schemeClr val="dk1"/>
              </a:solidFill>
              <a:latin typeface="+mn-lt"/>
              <a:ea typeface="+mn-ea"/>
              <a:cs typeface="+mn-cs"/>
            </a:rPr>
            <a:t>The UGA Feed Cost Analyzer is a spreadsheet based decision aid to compare potential feedstuffs on a price per pound of crude</a:t>
          </a:r>
          <a:r>
            <a:rPr lang="en-US" sz="1100" baseline="0">
              <a:solidFill>
                <a:schemeClr val="dk1"/>
              </a:solidFill>
              <a:latin typeface="+mn-lt"/>
              <a:ea typeface="+mn-ea"/>
              <a:cs typeface="+mn-cs"/>
            </a:rPr>
            <a:t> protein and energy (total digestible nutrients; TDN)</a:t>
          </a:r>
          <a:r>
            <a:rPr lang="en-US" sz="1100">
              <a:solidFill>
                <a:schemeClr val="dk1"/>
              </a:solidFill>
              <a:latin typeface="+mn-lt"/>
              <a:ea typeface="+mn-ea"/>
              <a:cs typeface="+mn-cs"/>
            </a:rPr>
            <a:t>.  This program consists of a feed library prepopulated with some common feedstuffs</a:t>
          </a:r>
          <a:r>
            <a:rPr lang="en-US" sz="1100" baseline="0">
              <a:solidFill>
                <a:schemeClr val="dk1"/>
              </a:solidFill>
              <a:latin typeface="+mn-lt"/>
              <a:ea typeface="+mn-ea"/>
              <a:cs typeface="+mn-cs"/>
            </a:rPr>
            <a:t>, a</a:t>
          </a:r>
          <a:r>
            <a:rPr lang="en-US" sz="1100">
              <a:solidFill>
                <a:schemeClr val="dk1"/>
              </a:solidFill>
              <a:latin typeface="+mn-lt"/>
              <a:ea typeface="+mn-ea"/>
              <a:cs typeface="+mn-cs"/>
            </a:rPr>
            <a:t> least cost feedstuff analyzer, and a feedstuffs replacement calculator.   Each page</a:t>
          </a:r>
          <a:r>
            <a:rPr lang="en-US" sz="1100" baseline="0">
              <a:solidFill>
                <a:schemeClr val="dk1"/>
              </a:solidFill>
              <a:latin typeface="+mn-lt"/>
              <a:ea typeface="+mn-ea"/>
              <a:cs typeface="+mn-cs"/>
            </a:rPr>
            <a:t> contains step by step directions on how to use this decision aid</a:t>
          </a:r>
          <a:r>
            <a:rPr lang="en-US" sz="1100">
              <a:solidFill>
                <a:schemeClr val="dk1"/>
              </a:solidFill>
              <a:latin typeface="+mn-lt"/>
              <a:ea typeface="+mn-ea"/>
              <a:cs typeface="+mn-cs"/>
            </a:rPr>
            <a:t>.</a:t>
          </a:r>
        </a:p>
        <a:p>
          <a:pPr>
            <a:spcAft>
              <a:spcPts val="600"/>
            </a:spcAft>
          </a:pPr>
          <a:r>
            <a:rPr lang="en-US" sz="1100" b="1" u="sng">
              <a:solidFill>
                <a:schemeClr val="dk1"/>
              </a:solidFill>
              <a:latin typeface="+mn-lt"/>
              <a:ea typeface="+mn-ea"/>
              <a:cs typeface="+mn-cs"/>
            </a:rPr>
            <a:t>System Requirements</a:t>
          </a:r>
          <a:endParaRPr lang="en-US" sz="1100">
            <a:solidFill>
              <a:schemeClr val="dk1"/>
            </a:solidFill>
            <a:latin typeface="+mn-lt"/>
            <a:ea typeface="+mn-ea"/>
            <a:cs typeface="+mn-cs"/>
          </a:endParaRPr>
        </a:p>
        <a:p>
          <a:pPr>
            <a:spcAft>
              <a:spcPts val="600"/>
            </a:spcAft>
          </a:pPr>
          <a:r>
            <a:rPr lang="en-US" sz="1100">
              <a:solidFill>
                <a:schemeClr val="dk1"/>
              </a:solidFill>
              <a:latin typeface="+mn-lt"/>
              <a:ea typeface="+mn-ea"/>
              <a:cs typeface="+mn-cs"/>
            </a:rPr>
            <a:t>This program was developed to run on Microsoft Excel 2007.  Using an earlier version of Excel, or another spreadsheet program, may result in some loss of functionality.  Check for software patches that are available from Microsoft’s Web site for your version of Windows and Excel. These patches are free upgrades from Microsoft and may be accessed at http://support.microsoft.com. If using Excel 2007, be sure to check for and download the latest patches; otherwise, graphics might become disorientated when viewing the screens.</a:t>
          </a:r>
        </a:p>
        <a:p>
          <a:pPr>
            <a:spcAft>
              <a:spcPts val="600"/>
            </a:spcAft>
          </a:pPr>
          <a:r>
            <a:rPr lang="en-US" sz="1100" b="1" u="sng">
              <a:solidFill>
                <a:schemeClr val="dk1"/>
              </a:solidFill>
              <a:latin typeface="+mn-lt"/>
              <a:ea typeface="+mn-ea"/>
              <a:cs typeface="+mn-cs"/>
            </a:rPr>
            <a:t>Support</a:t>
          </a:r>
        </a:p>
        <a:p>
          <a:pPr>
            <a:spcAft>
              <a:spcPts val="600"/>
            </a:spcAft>
          </a:pPr>
          <a:r>
            <a:rPr lang="en-US" sz="1100">
              <a:solidFill>
                <a:schemeClr val="dk1"/>
              </a:solidFill>
              <a:latin typeface="+mn-lt"/>
              <a:ea typeface="+mn-ea"/>
              <a:cs typeface="+mn-cs"/>
            </a:rPr>
            <a:t>For support and questions, please</a:t>
          </a:r>
          <a:r>
            <a:rPr lang="en-US" sz="1100" baseline="0">
              <a:solidFill>
                <a:schemeClr val="dk1"/>
              </a:solidFill>
              <a:latin typeface="+mn-lt"/>
              <a:ea typeface="+mn-ea"/>
              <a:cs typeface="+mn-cs"/>
            </a:rPr>
            <a:t> contact your local Cooperative Extension Office at 1-800-ASK-UGA-1.</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pPr>
            <a:spcAft>
              <a:spcPts val="600"/>
            </a:spcAft>
          </a:pPr>
          <a:endParaRPr lang="en-US" sz="1100"/>
        </a:p>
      </xdr:txBody>
    </xdr:sp>
    <xdr:clientData/>
  </xdr:twoCellAnchor>
  <xdr:twoCellAnchor>
    <xdr:from>
      <xdr:col>6</xdr:col>
      <xdr:colOff>323850</xdr:colOff>
      <xdr:row>32</xdr:row>
      <xdr:rowOff>66675</xdr:rowOff>
    </xdr:from>
    <xdr:to>
      <xdr:col>10</xdr:col>
      <xdr:colOff>76200</xdr:colOff>
      <xdr:row>33</xdr:row>
      <xdr:rowOff>142875</xdr:rowOff>
    </xdr:to>
    <xdr:grpSp>
      <xdr:nvGrpSpPr>
        <xdr:cNvPr id="8" name="Group 7">
          <a:hlinkClick xmlns:r="http://schemas.openxmlformats.org/officeDocument/2006/relationships" r:id="rId2"/>
        </xdr:cNvPr>
        <xdr:cNvGrpSpPr/>
      </xdr:nvGrpSpPr>
      <xdr:grpSpPr>
        <a:xfrm>
          <a:off x="3314700" y="6743700"/>
          <a:ext cx="2190750" cy="266700"/>
          <a:chOff x="3038475" y="6238875"/>
          <a:chExt cx="2190750" cy="266700"/>
        </a:xfrm>
      </xdr:grpSpPr>
      <xdr:sp macro="" textlink="">
        <xdr:nvSpPr>
          <xdr:cNvPr id="4" name="TextBox 3">
            <a:hlinkClick xmlns:r="http://schemas.openxmlformats.org/officeDocument/2006/relationships" r:id="rId3"/>
          </xdr:cNvPr>
          <xdr:cNvSpPr txBox="1"/>
        </xdr:nvSpPr>
        <xdr:spPr>
          <a:xfrm>
            <a:off x="3038475" y="6238875"/>
            <a:ext cx="2190750" cy="2667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0070C0"/>
                </a:solidFill>
              </a:rPr>
              <a:t>Proceed to Feed Library</a:t>
            </a:r>
          </a:p>
        </xdr:txBody>
      </xdr:sp>
      <xdr:cxnSp macro="">
        <xdr:nvCxnSpPr>
          <xdr:cNvPr id="6" name="Straight Arrow Connector 5"/>
          <xdr:cNvCxnSpPr/>
        </xdr:nvCxnSpPr>
        <xdr:spPr>
          <a:xfrm>
            <a:off x="4791075" y="6372225"/>
            <a:ext cx="352425" cy="1588"/>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11</xdr:row>
      <xdr:rowOff>209550</xdr:rowOff>
    </xdr:from>
    <xdr:to>
      <xdr:col>11</xdr:col>
      <xdr:colOff>514350</xdr:colOff>
      <xdr:row>32</xdr:row>
      <xdr:rowOff>85725</xdr:rowOff>
    </xdr:to>
    <xdr:sp macro="" textlink="">
      <xdr:nvSpPr>
        <xdr:cNvPr id="2" name="TextBox 1"/>
        <xdr:cNvSpPr txBox="1"/>
      </xdr:nvSpPr>
      <xdr:spPr>
        <a:xfrm>
          <a:off x="7372350" y="2647950"/>
          <a:ext cx="2933700" cy="392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400" b="1" u="sng">
              <a:solidFill>
                <a:schemeClr val="dk1"/>
              </a:solidFill>
              <a:latin typeface="+mn-lt"/>
              <a:ea typeface="+mn-ea"/>
              <a:cs typeface="+mn-cs"/>
            </a:rPr>
            <a:t>Instructions</a:t>
          </a:r>
        </a:p>
        <a:p>
          <a:pPr lvl="0"/>
          <a:r>
            <a:rPr lang="en-US" sz="1100">
              <a:solidFill>
                <a:schemeClr val="dk1"/>
              </a:solidFill>
              <a:latin typeface="+mn-lt"/>
              <a:ea typeface="+mn-ea"/>
              <a:cs typeface="+mn-cs"/>
            </a:rPr>
            <a:t>-The feed library comes pre-populated with several common feedstuffs.</a:t>
          </a:r>
        </a:p>
        <a:p>
          <a:pPr lvl="0"/>
          <a:r>
            <a:rPr lang="en-US" sz="1100">
              <a:solidFill>
                <a:schemeClr val="dk1"/>
              </a:solidFill>
              <a:latin typeface="+mn-lt"/>
              <a:ea typeface="+mn-ea"/>
              <a:cs typeface="+mn-cs"/>
            </a:rPr>
            <a:t> </a:t>
          </a:r>
        </a:p>
        <a:p>
          <a:r>
            <a:rPr lang="en-US" sz="1100">
              <a:solidFill>
                <a:schemeClr val="dk1"/>
              </a:solidFill>
              <a:latin typeface="+mn-lt"/>
              <a:ea typeface="+mn-ea"/>
              <a:cs typeface="+mn-cs"/>
            </a:rPr>
            <a:t>-The ingredients are categorized by feed type (forage/roughage, protein, energy, and mineral).</a:t>
          </a:r>
        </a:p>
        <a:p>
          <a:r>
            <a:rPr lang="en-US" sz="1100">
              <a:solidFill>
                <a:schemeClr val="dk1"/>
              </a:solidFill>
              <a:latin typeface="+mn-lt"/>
              <a:ea typeface="+mn-ea"/>
              <a:cs typeface="+mn-cs"/>
            </a:rPr>
            <a:t> </a:t>
          </a:r>
        </a:p>
        <a:p>
          <a:r>
            <a:rPr lang="en-US" sz="1100">
              <a:solidFill>
                <a:schemeClr val="dk1"/>
              </a:solidFill>
              <a:latin typeface="+mn-lt"/>
              <a:ea typeface="+mn-ea"/>
              <a:cs typeface="+mn-cs"/>
            </a:rPr>
            <a:t>-If an individual analysis of feed has been performed, values can be updated for a given feedstuff (</a:t>
          </a:r>
          <a:r>
            <a:rPr lang="en-US" sz="1100" b="1">
              <a:solidFill>
                <a:schemeClr val="dk1"/>
              </a:solidFill>
              <a:latin typeface="+mn-lt"/>
              <a:ea typeface="+mn-ea"/>
              <a:cs typeface="+mn-cs"/>
            </a:rPr>
            <a:t>highly recommended</a:t>
          </a:r>
          <a:r>
            <a:rPr lang="en-US" sz="1100">
              <a:solidFill>
                <a:schemeClr val="dk1"/>
              </a:solidFill>
              <a:latin typeface="+mn-lt"/>
              <a:ea typeface="+mn-ea"/>
              <a:cs typeface="+mn-cs"/>
            </a:rPr>
            <a:t>, especially for forages).</a:t>
          </a:r>
        </a:p>
        <a:p>
          <a:r>
            <a:rPr lang="en-US" sz="1100">
              <a:solidFill>
                <a:schemeClr val="dk1"/>
              </a:solidFill>
              <a:latin typeface="+mn-lt"/>
              <a:ea typeface="+mn-ea"/>
              <a:cs typeface="+mn-cs"/>
            </a:rPr>
            <a:t> </a:t>
          </a:r>
        </a:p>
        <a:p>
          <a:r>
            <a:rPr lang="en-US" sz="1100">
              <a:solidFill>
                <a:schemeClr val="dk1"/>
              </a:solidFill>
              <a:latin typeface="+mn-lt"/>
              <a:ea typeface="+mn-ea"/>
              <a:cs typeface="+mn-cs"/>
            </a:rPr>
            <a:t>-Prices should be updated regularly to insure proper calculations of feed costs.   Prices are obtained by contacting your local feed supplier.  A</a:t>
          </a:r>
          <a:r>
            <a:rPr lang="en-US" sz="1100" baseline="0">
              <a:solidFill>
                <a:schemeClr val="dk1"/>
              </a:solidFill>
              <a:latin typeface="+mn-lt"/>
              <a:ea typeface="+mn-ea"/>
              <a:cs typeface="+mn-cs"/>
            </a:rPr>
            <a:t> list of commodity feed sources can be found on the UGA Beef Team website (</a:t>
          </a:r>
          <a:r>
            <a:rPr lang="en-US" sz="1100" b="1" baseline="0">
              <a:solidFill>
                <a:srgbClr val="0070C0"/>
              </a:solidFill>
              <a:latin typeface="+mn-lt"/>
              <a:ea typeface="+mn-ea"/>
              <a:cs typeface="+mn-cs"/>
            </a:rPr>
            <a:t>www.ugabeef.caes.uga.edu/nutrition.html </a:t>
          </a:r>
          <a:r>
            <a:rPr lang="en-US" sz="1100" b="0" baseline="0">
              <a:solidFill>
                <a:sysClr val="windowText" lastClr="000000"/>
              </a:solidFill>
              <a:latin typeface="+mn-lt"/>
              <a:ea typeface="+mn-ea"/>
              <a:cs typeface="+mn-cs"/>
            </a:rPr>
            <a:t>).</a:t>
          </a:r>
          <a:endParaRPr lang="en-US" sz="1100" b="0">
            <a:solidFill>
              <a:sysClr val="windowText" lastClr="000000"/>
            </a:solidFill>
            <a:latin typeface="+mn-lt"/>
            <a:ea typeface="+mn-ea"/>
            <a:cs typeface="+mn-cs"/>
          </a:endParaRPr>
        </a:p>
        <a:p>
          <a:r>
            <a:rPr lang="en-US" sz="1100">
              <a:solidFill>
                <a:schemeClr val="dk1"/>
              </a:solidFill>
              <a:latin typeface="+mn-lt"/>
              <a:ea typeface="+mn-ea"/>
              <a:cs typeface="+mn-cs"/>
            </a:rPr>
            <a:t> </a:t>
          </a:r>
        </a:p>
        <a:p>
          <a:r>
            <a:rPr lang="en-US" sz="1100">
              <a:solidFill>
                <a:schemeClr val="dk1"/>
              </a:solidFill>
              <a:latin typeface="+mn-lt"/>
              <a:ea typeface="+mn-ea"/>
              <a:cs typeface="+mn-cs"/>
            </a:rPr>
            <a:t>-Blanks are provided for additional feeds to be added to the library.</a:t>
          </a:r>
        </a:p>
        <a:p>
          <a:endParaRPr lang="en-US" sz="1100"/>
        </a:p>
      </xdr:txBody>
    </xdr:sp>
    <xdr:clientData/>
  </xdr:twoCellAnchor>
  <xdr:twoCellAnchor>
    <xdr:from>
      <xdr:col>10</xdr:col>
      <xdr:colOff>142875</xdr:colOff>
      <xdr:row>28</xdr:row>
      <xdr:rowOff>85725</xdr:rowOff>
    </xdr:from>
    <xdr:to>
      <xdr:col>11</xdr:col>
      <xdr:colOff>257175</xdr:colOff>
      <xdr:row>29</xdr:row>
      <xdr:rowOff>95250</xdr:rowOff>
    </xdr:to>
    <xdr:sp macro="" textlink="">
      <xdr:nvSpPr>
        <xdr:cNvPr id="3" name="Rectangle 2">
          <a:hlinkClick xmlns:r="http://schemas.openxmlformats.org/officeDocument/2006/relationships" r:id="rId1"/>
        </xdr:cNvPr>
        <xdr:cNvSpPr/>
      </xdr:nvSpPr>
      <xdr:spPr>
        <a:xfrm>
          <a:off x="7496175" y="5810250"/>
          <a:ext cx="25527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0</xdr:colOff>
      <xdr:row>0</xdr:row>
      <xdr:rowOff>95250</xdr:rowOff>
    </xdr:from>
    <xdr:to>
      <xdr:col>8</xdr:col>
      <xdr:colOff>361950</xdr:colOff>
      <xdr:row>1</xdr:row>
      <xdr:rowOff>66675</xdr:rowOff>
    </xdr:to>
    <xdr:grpSp>
      <xdr:nvGrpSpPr>
        <xdr:cNvPr id="4" name="Group 3">
          <a:hlinkClick xmlns:r="http://schemas.openxmlformats.org/officeDocument/2006/relationships" r:id="rId2"/>
        </xdr:cNvPr>
        <xdr:cNvGrpSpPr/>
      </xdr:nvGrpSpPr>
      <xdr:grpSpPr>
        <a:xfrm>
          <a:off x="4171950" y="95250"/>
          <a:ext cx="2190750" cy="266700"/>
          <a:chOff x="3048000" y="6610350"/>
          <a:chExt cx="2190750" cy="266700"/>
        </a:xfrm>
      </xdr:grpSpPr>
      <xdr:sp macro="" textlink="">
        <xdr:nvSpPr>
          <xdr:cNvPr id="5" name="TextBox 4">
            <a:hlinkClick xmlns:r="http://schemas.openxmlformats.org/officeDocument/2006/relationships" r:id="rId3"/>
          </xdr:cNvPr>
          <xdr:cNvSpPr txBox="1"/>
        </xdr:nvSpPr>
        <xdr:spPr>
          <a:xfrm>
            <a:off x="3048000" y="6610350"/>
            <a:ext cx="2190750" cy="2667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0070C0"/>
                </a:solidFill>
              </a:rPr>
              <a:t>Proceed to Analyzer</a:t>
            </a:r>
          </a:p>
        </xdr:txBody>
      </xdr:sp>
      <xdr:cxnSp macro="">
        <xdr:nvCxnSpPr>
          <xdr:cNvPr id="6" name="Straight Arrow Connector 5"/>
          <xdr:cNvCxnSpPr/>
        </xdr:nvCxnSpPr>
        <xdr:spPr>
          <a:xfrm>
            <a:off x="4800600" y="6743700"/>
            <a:ext cx="352425" cy="1588"/>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19050</xdr:colOff>
      <xdr:row>0</xdr:row>
      <xdr:rowOff>114300</xdr:rowOff>
    </xdr:from>
    <xdr:to>
      <xdr:col>8</xdr:col>
      <xdr:colOff>654027</xdr:colOff>
      <xdr:row>2</xdr:row>
      <xdr:rowOff>165735</xdr:rowOff>
    </xdr:to>
    <xdr:pic>
      <xdr:nvPicPr>
        <xdr:cNvPr id="2" name="Picture 1" descr="EXT LOGO COLOR.gif"/>
        <xdr:cNvPicPr>
          <a:picLocks noChangeAspect="1"/>
        </xdr:cNvPicPr>
      </xdr:nvPicPr>
      <xdr:blipFill>
        <a:blip xmlns:r="http://schemas.openxmlformats.org/officeDocument/2006/relationships" r:embed="rId1" cstate="print"/>
        <a:stretch>
          <a:fillRect/>
        </a:stretch>
      </xdr:blipFill>
      <xdr:spPr>
        <a:xfrm>
          <a:off x="2914650" y="114300"/>
          <a:ext cx="3387702" cy="575310"/>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ED83BCDB-E84A-4E30-AD46-59FBAAF3B74E}">
  <header guid="{ED83BCDB-E84A-4E30-AD46-59FBAAF3B74E}" dateTime="2010-12-14T15:52:55" maxSheetId="4" userName="Administrator" r:id="rId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C10:J16"/>
  <sheetViews>
    <sheetView tabSelected="1" workbookViewId="0">
      <selection activeCell="A2" sqref="A2"/>
    </sheetView>
  </sheetViews>
  <sheetFormatPr defaultColWidth="9.140625" defaultRowHeight="15"/>
  <cols>
    <col min="1" max="2" width="4.140625" style="1" customWidth="1"/>
    <col min="3" max="16384" width="9.140625" style="1"/>
  </cols>
  <sheetData>
    <row r="10" spans="3:10" ht="34.5" thickBot="1">
      <c r="D10" s="109"/>
      <c r="E10" s="109"/>
      <c r="F10" s="109"/>
      <c r="G10" s="110" t="s">
        <v>53</v>
      </c>
      <c r="H10" s="109"/>
      <c r="I10" s="109"/>
      <c r="J10" s="109"/>
    </row>
    <row r="11" spans="3:10" ht="15.75" thickTop="1"/>
    <row r="12" spans="3:10" ht="23.25">
      <c r="G12" s="7" t="s">
        <v>109</v>
      </c>
    </row>
    <row r="13" spans="3:10" ht="23.25">
      <c r="G13" s="7" t="s">
        <v>110</v>
      </c>
    </row>
    <row r="14" spans="3:10" ht="23.25">
      <c r="G14" s="7" t="s">
        <v>14</v>
      </c>
    </row>
    <row r="16" spans="3:10" ht="15.75">
      <c r="C16" s="8"/>
    </row>
  </sheetData>
  <sheetProtection password="9ADB" sheet="1" objects="1" scenarios="1"/>
  <customSheetViews>
    <customSheetView guid="{1D3465E5-22C8-4594-B928-9B84849F9BDE}">
      <selection sqref="A1:XFD1048576"/>
      <pageMargins left="0.7" right="0.7" top="0.75" bottom="0.75" header="0.3" footer="0.3"/>
    </customSheetView>
  </customSheetViews>
  <phoneticPr fontId="21" type="noConversion"/>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B1:M72"/>
  <sheetViews>
    <sheetView workbookViewId="0">
      <selection activeCell="C62" sqref="C62"/>
    </sheetView>
  </sheetViews>
  <sheetFormatPr defaultColWidth="9.140625" defaultRowHeight="15"/>
  <cols>
    <col min="1" max="1" width="7.28515625" style="1" customWidth="1"/>
    <col min="2" max="2" width="4.85546875" style="2" customWidth="1"/>
    <col min="3" max="3" width="32.140625" style="1" bestFit="1" customWidth="1"/>
    <col min="4" max="8" width="9.140625" style="4"/>
    <col min="9" max="9" width="11.140625" style="17" customWidth="1"/>
    <col min="10" max="10" width="9.140625" style="1"/>
    <col min="11" max="11" width="37.7109375" style="1" customWidth="1"/>
    <col min="12" max="16384" width="9.140625" style="1"/>
  </cols>
  <sheetData>
    <row r="1" spans="2:13" ht="23.25">
      <c r="B1" s="13" t="s">
        <v>111</v>
      </c>
    </row>
    <row r="3" spans="2:13" ht="18.75">
      <c r="B3" s="14"/>
      <c r="C3" s="10" t="s">
        <v>118</v>
      </c>
      <c r="D3" s="11" t="s">
        <v>49</v>
      </c>
      <c r="E3" s="11" t="s">
        <v>50</v>
      </c>
      <c r="F3" s="11" t="s">
        <v>51</v>
      </c>
      <c r="G3" s="11" t="s">
        <v>78</v>
      </c>
      <c r="H3" s="11" t="s">
        <v>79</v>
      </c>
      <c r="I3" s="18" t="s">
        <v>16</v>
      </c>
      <c r="K3" s="20" t="s">
        <v>112</v>
      </c>
    </row>
    <row r="4" spans="2:13">
      <c r="B4" s="15"/>
      <c r="C4" s="6" t="s">
        <v>80</v>
      </c>
      <c r="D4" s="5"/>
      <c r="E4" s="9"/>
      <c r="F4" s="9"/>
      <c r="G4" s="5"/>
      <c r="H4" s="5"/>
      <c r="I4" s="19"/>
      <c r="K4" s="21" t="s">
        <v>113</v>
      </c>
    </row>
    <row r="5" spans="2:13">
      <c r="B5" s="16">
        <v>1</v>
      </c>
      <c r="C5" s="31" t="s">
        <v>0</v>
      </c>
      <c r="D5" s="32">
        <v>85</v>
      </c>
      <c r="E5" s="32">
        <v>12</v>
      </c>
      <c r="F5" s="32">
        <v>58</v>
      </c>
      <c r="G5" s="32">
        <v>0.38</v>
      </c>
      <c r="H5" s="32">
        <v>0.22</v>
      </c>
      <c r="I5" s="33">
        <v>20</v>
      </c>
      <c r="K5" s="22" t="s">
        <v>114</v>
      </c>
    </row>
    <row r="6" spans="2:13">
      <c r="B6" s="15">
        <v>2</v>
      </c>
      <c r="C6" s="34" t="s">
        <v>1</v>
      </c>
      <c r="D6" s="35">
        <v>85</v>
      </c>
      <c r="E6" s="35">
        <v>10</v>
      </c>
      <c r="F6" s="35">
        <v>53</v>
      </c>
      <c r="G6" s="35">
        <v>0.36</v>
      </c>
      <c r="H6" s="35">
        <v>0.18</v>
      </c>
      <c r="I6" s="36">
        <v>100</v>
      </c>
      <c r="K6" s="21" t="s">
        <v>115</v>
      </c>
    </row>
    <row r="7" spans="2:13">
      <c r="B7" s="16">
        <v>3</v>
      </c>
      <c r="C7" s="31" t="s">
        <v>2</v>
      </c>
      <c r="D7" s="32">
        <v>85</v>
      </c>
      <c r="E7" s="32">
        <v>6</v>
      </c>
      <c r="F7" s="32">
        <v>49</v>
      </c>
      <c r="G7" s="32">
        <v>0.34</v>
      </c>
      <c r="H7" s="32">
        <v>0.18</v>
      </c>
      <c r="I7" s="33">
        <v>80</v>
      </c>
      <c r="K7" s="22" t="s">
        <v>116</v>
      </c>
    </row>
    <row r="8" spans="2:13">
      <c r="B8" s="15">
        <v>4</v>
      </c>
      <c r="C8" s="34" t="s">
        <v>3</v>
      </c>
      <c r="D8" s="35">
        <v>85</v>
      </c>
      <c r="E8" s="35">
        <v>16</v>
      </c>
      <c r="F8" s="35">
        <v>60</v>
      </c>
      <c r="G8" s="35">
        <v>0.43</v>
      </c>
      <c r="H8" s="35">
        <v>0.32</v>
      </c>
      <c r="I8" s="36">
        <v>120</v>
      </c>
      <c r="K8" s="21" t="s">
        <v>117</v>
      </c>
    </row>
    <row r="9" spans="2:13">
      <c r="B9" s="16">
        <v>5</v>
      </c>
      <c r="C9" s="31" t="s">
        <v>4</v>
      </c>
      <c r="D9" s="32">
        <v>85</v>
      </c>
      <c r="E9" s="32">
        <v>13</v>
      </c>
      <c r="F9" s="32">
        <v>55</v>
      </c>
      <c r="G9" s="32">
        <v>0.42</v>
      </c>
      <c r="H9" s="32">
        <v>0.31</v>
      </c>
      <c r="I9" s="33">
        <v>100</v>
      </c>
      <c r="K9" s="22" t="s">
        <v>29</v>
      </c>
    </row>
    <row r="10" spans="2:13">
      <c r="B10" s="15">
        <v>6</v>
      </c>
      <c r="C10" s="34" t="s">
        <v>5</v>
      </c>
      <c r="D10" s="35">
        <v>85</v>
      </c>
      <c r="E10" s="35">
        <v>10</v>
      </c>
      <c r="F10" s="35">
        <v>50</v>
      </c>
      <c r="G10" s="35">
        <v>0.41</v>
      </c>
      <c r="H10" s="35">
        <v>0.3</v>
      </c>
      <c r="I10" s="36">
        <v>80</v>
      </c>
      <c r="K10" s="107" t="s">
        <v>30</v>
      </c>
    </row>
    <row r="11" spans="2:13">
      <c r="B11" s="16">
        <v>7</v>
      </c>
      <c r="C11" s="31" t="s">
        <v>81</v>
      </c>
      <c r="D11" s="37">
        <v>88</v>
      </c>
      <c r="E11" s="37">
        <v>11</v>
      </c>
      <c r="F11" s="37">
        <v>48</v>
      </c>
      <c r="G11" s="38">
        <v>1.2</v>
      </c>
      <c r="H11" s="38">
        <v>0.15</v>
      </c>
      <c r="I11" s="39">
        <v>80</v>
      </c>
      <c r="K11" s="108" t="s">
        <v>31</v>
      </c>
      <c r="L11" s="3"/>
      <c r="M11" s="3"/>
    </row>
    <row r="12" spans="2:13" ht="18.75">
      <c r="B12" s="15">
        <v>8</v>
      </c>
      <c r="C12" s="34" t="s">
        <v>6</v>
      </c>
      <c r="D12" s="35">
        <v>25</v>
      </c>
      <c r="E12" s="35">
        <v>13</v>
      </c>
      <c r="F12" s="35">
        <v>64</v>
      </c>
      <c r="G12" s="35">
        <v>0.4</v>
      </c>
      <c r="H12" s="35">
        <v>0.27</v>
      </c>
      <c r="I12" s="40">
        <v>8.75</v>
      </c>
      <c r="K12" s="12"/>
      <c r="L12" s="3"/>
      <c r="M12" s="3"/>
    </row>
    <row r="13" spans="2:13">
      <c r="B13" s="16">
        <v>9</v>
      </c>
      <c r="C13" s="31" t="s">
        <v>7</v>
      </c>
      <c r="D13" s="32">
        <v>25</v>
      </c>
      <c r="E13" s="32">
        <v>10</v>
      </c>
      <c r="F13" s="32">
        <v>58</v>
      </c>
      <c r="G13" s="32">
        <v>0.46</v>
      </c>
      <c r="H13" s="32">
        <v>0.22</v>
      </c>
      <c r="I13" s="41">
        <v>8.25</v>
      </c>
      <c r="K13" s="3"/>
      <c r="L13" s="3"/>
      <c r="M13" s="3"/>
    </row>
    <row r="14" spans="2:13">
      <c r="B14" s="15">
        <v>10</v>
      </c>
      <c r="C14" s="34" t="s">
        <v>12</v>
      </c>
      <c r="D14" s="35">
        <v>25</v>
      </c>
      <c r="E14" s="35">
        <v>12</v>
      </c>
      <c r="F14" s="35">
        <v>60</v>
      </c>
      <c r="G14" s="35">
        <v>0.5</v>
      </c>
      <c r="H14" s="35">
        <v>0.44</v>
      </c>
      <c r="I14" s="40">
        <v>8.5</v>
      </c>
      <c r="K14" s="3"/>
      <c r="L14" s="3"/>
      <c r="M14" s="3"/>
    </row>
    <row r="15" spans="2:13">
      <c r="B15" s="16">
        <v>11</v>
      </c>
      <c r="C15" s="31" t="s">
        <v>8</v>
      </c>
      <c r="D15" s="32">
        <v>22</v>
      </c>
      <c r="E15" s="32">
        <v>18</v>
      </c>
      <c r="F15" s="32">
        <v>70</v>
      </c>
      <c r="G15" s="32">
        <v>0.45</v>
      </c>
      <c r="H15" s="32">
        <v>0.35</v>
      </c>
      <c r="I15" s="41">
        <v>12.5</v>
      </c>
      <c r="K15" s="3"/>
      <c r="L15" s="3"/>
      <c r="M15" s="3"/>
    </row>
    <row r="16" spans="2:13">
      <c r="B16" s="15">
        <v>12</v>
      </c>
      <c r="C16" s="34" t="s">
        <v>9</v>
      </c>
      <c r="D16" s="35">
        <v>25</v>
      </c>
      <c r="E16" s="35">
        <v>12</v>
      </c>
      <c r="F16" s="35">
        <v>58</v>
      </c>
      <c r="G16" s="35">
        <v>0.4</v>
      </c>
      <c r="H16" s="35">
        <v>0.3</v>
      </c>
      <c r="I16" s="40">
        <v>12.5</v>
      </c>
      <c r="K16" s="3"/>
      <c r="L16" s="3"/>
      <c r="M16" s="3"/>
    </row>
    <row r="17" spans="2:13">
      <c r="B17" s="16">
        <v>13</v>
      </c>
      <c r="C17" s="31" t="s">
        <v>10</v>
      </c>
      <c r="D17" s="32">
        <v>22</v>
      </c>
      <c r="E17" s="32">
        <v>20</v>
      </c>
      <c r="F17" s="32">
        <v>72</v>
      </c>
      <c r="G17" s="32">
        <v>0.65</v>
      </c>
      <c r="H17" s="32">
        <v>0.41</v>
      </c>
      <c r="I17" s="41">
        <v>10</v>
      </c>
      <c r="K17" s="3"/>
      <c r="L17" s="3"/>
      <c r="M17" s="3"/>
    </row>
    <row r="18" spans="2:13">
      <c r="B18" s="15">
        <v>14</v>
      </c>
      <c r="C18" s="34" t="s">
        <v>11</v>
      </c>
      <c r="D18" s="35">
        <v>25</v>
      </c>
      <c r="E18" s="35">
        <v>12</v>
      </c>
      <c r="F18" s="35">
        <v>58</v>
      </c>
      <c r="G18" s="35">
        <v>0.6</v>
      </c>
      <c r="H18" s="35">
        <v>0.35</v>
      </c>
      <c r="I18" s="40">
        <v>10</v>
      </c>
      <c r="K18" s="3"/>
      <c r="L18" s="3"/>
      <c r="M18" s="3"/>
    </row>
    <row r="19" spans="2:13">
      <c r="B19" s="16">
        <v>15</v>
      </c>
      <c r="C19" s="31" t="s">
        <v>13</v>
      </c>
      <c r="D19" s="32">
        <v>25</v>
      </c>
      <c r="E19" s="32">
        <v>14</v>
      </c>
      <c r="F19" s="32">
        <v>62</v>
      </c>
      <c r="G19" s="32">
        <v>0.44</v>
      </c>
      <c r="H19" s="32">
        <v>0.33</v>
      </c>
      <c r="I19" s="41">
        <v>8</v>
      </c>
      <c r="K19" s="3"/>
      <c r="L19" s="3"/>
      <c r="M19" s="3"/>
    </row>
    <row r="20" spans="2:13">
      <c r="B20" s="15">
        <v>16</v>
      </c>
      <c r="C20" s="34" t="s">
        <v>47</v>
      </c>
      <c r="D20" s="42">
        <v>31.7</v>
      </c>
      <c r="E20" s="42">
        <v>8</v>
      </c>
      <c r="F20" s="42">
        <v>70.7</v>
      </c>
      <c r="G20" s="43">
        <v>0.14000000000000001</v>
      </c>
      <c r="H20" s="43">
        <v>0.18</v>
      </c>
      <c r="I20" s="44">
        <v>50</v>
      </c>
      <c r="K20" s="3"/>
      <c r="L20" s="3"/>
      <c r="M20" s="3"/>
    </row>
    <row r="21" spans="2:13">
      <c r="B21" s="16">
        <v>17</v>
      </c>
      <c r="C21" s="31" t="s">
        <v>45</v>
      </c>
      <c r="D21" s="37">
        <v>90</v>
      </c>
      <c r="E21" s="37">
        <v>4</v>
      </c>
      <c r="F21" s="37">
        <v>45</v>
      </c>
      <c r="G21" s="38">
        <v>0.15</v>
      </c>
      <c r="H21" s="45">
        <v>0.09</v>
      </c>
      <c r="I21" s="39">
        <v>180</v>
      </c>
      <c r="K21" s="3"/>
      <c r="L21" s="3"/>
      <c r="M21" s="3"/>
    </row>
    <row r="22" spans="2:13">
      <c r="B22" s="15">
        <v>18</v>
      </c>
      <c r="C22" s="34" t="s">
        <v>84</v>
      </c>
      <c r="D22" s="42">
        <v>85</v>
      </c>
      <c r="E22" s="42">
        <v>11.7</v>
      </c>
      <c r="F22" s="42">
        <v>46.6</v>
      </c>
      <c r="G22" s="43">
        <v>0.9</v>
      </c>
      <c r="H22" s="43">
        <v>0.2</v>
      </c>
      <c r="I22" s="44">
        <v>35</v>
      </c>
      <c r="K22" s="3"/>
      <c r="L22" s="3"/>
      <c r="M22" s="3"/>
    </row>
    <row r="23" spans="2:13">
      <c r="B23" s="16">
        <v>19</v>
      </c>
      <c r="C23" s="31" t="s">
        <v>82</v>
      </c>
      <c r="D23" s="37">
        <v>90</v>
      </c>
      <c r="E23" s="37">
        <v>8</v>
      </c>
      <c r="F23" s="37">
        <v>25</v>
      </c>
      <c r="G23" s="38">
        <v>1.2</v>
      </c>
      <c r="H23" s="38">
        <v>0.1</v>
      </c>
      <c r="I23" s="39">
        <v>20</v>
      </c>
      <c r="K23" s="3"/>
      <c r="L23" s="3"/>
      <c r="M23" s="3"/>
    </row>
    <row r="24" spans="2:13">
      <c r="B24" s="15">
        <v>20</v>
      </c>
      <c r="C24" s="34" t="s">
        <v>83</v>
      </c>
      <c r="D24" s="42">
        <v>85</v>
      </c>
      <c r="E24" s="42">
        <v>5</v>
      </c>
      <c r="F24" s="42">
        <v>40</v>
      </c>
      <c r="G24" s="43">
        <v>1.2</v>
      </c>
      <c r="H24" s="43">
        <v>0.15</v>
      </c>
      <c r="I24" s="44">
        <v>20</v>
      </c>
      <c r="K24" s="3"/>
      <c r="L24" s="3"/>
      <c r="M24" s="3"/>
    </row>
    <row r="25" spans="2:13">
      <c r="B25" s="16">
        <v>21</v>
      </c>
      <c r="C25" s="31" t="s">
        <v>52</v>
      </c>
      <c r="D25" s="37">
        <v>100</v>
      </c>
      <c r="E25" s="37">
        <v>1</v>
      </c>
      <c r="F25" s="37">
        <v>1</v>
      </c>
      <c r="G25" s="45">
        <v>0</v>
      </c>
      <c r="H25" s="45">
        <v>0</v>
      </c>
      <c r="I25" s="39">
        <v>999</v>
      </c>
      <c r="K25" s="3"/>
      <c r="L25" s="3"/>
      <c r="M25" s="3"/>
    </row>
    <row r="26" spans="2:13">
      <c r="B26" s="15">
        <v>22</v>
      </c>
      <c r="C26" s="34" t="s">
        <v>52</v>
      </c>
      <c r="D26" s="42">
        <v>100</v>
      </c>
      <c r="E26" s="42">
        <v>1</v>
      </c>
      <c r="F26" s="42">
        <v>1</v>
      </c>
      <c r="G26" s="46">
        <v>0</v>
      </c>
      <c r="H26" s="46">
        <v>0</v>
      </c>
      <c r="I26" s="44">
        <v>999</v>
      </c>
      <c r="K26" s="3"/>
      <c r="L26" s="3"/>
      <c r="M26" s="3"/>
    </row>
    <row r="27" spans="2:13">
      <c r="B27" s="16">
        <v>23</v>
      </c>
      <c r="C27" s="31" t="s">
        <v>52</v>
      </c>
      <c r="D27" s="37">
        <v>100</v>
      </c>
      <c r="E27" s="37">
        <v>1</v>
      </c>
      <c r="F27" s="37">
        <v>1</v>
      </c>
      <c r="G27" s="45">
        <v>0</v>
      </c>
      <c r="H27" s="45">
        <v>0</v>
      </c>
      <c r="I27" s="39">
        <v>999</v>
      </c>
      <c r="K27" s="3"/>
      <c r="L27" s="3"/>
      <c r="M27" s="3"/>
    </row>
    <row r="28" spans="2:13">
      <c r="B28" s="15">
        <v>24</v>
      </c>
      <c r="C28" s="34" t="s">
        <v>52</v>
      </c>
      <c r="D28" s="42">
        <v>100</v>
      </c>
      <c r="E28" s="42">
        <v>1</v>
      </c>
      <c r="F28" s="42">
        <v>1</v>
      </c>
      <c r="G28" s="46">
        <v>0</v>
      </c>
      <c r="H28" s="46">
        <v>0</v>
      </c>
      <c r="I28" s="44">
        <v>999</v>
      </c>
      <c r="K28" s="3"/>
      <c r="L28" s="3"/>
      <c r="M28" s="3"/>
    </row>
    <row r="29" spans="2:13">
      <c r="B29" s="16">
        <v>25</v>
      </c>
      <c r="C29" s="31" t="s">
        <v>52</v>
      </c>
      <c r="D29" s="37">
        <v>100</v>
      </c>
      <c r="E29" s="37">
        <v>1</v>
      </c>
      <c r="F29" s="37">
        <v>1</v>
      </c>
      <c r="G29" s="45">
        <v>0</v>
      </c>
      <c r="H29" s="45">
        <v>0</v>
      </c>
      <c r="I29" s="39">
        <v>999</v>
      </c>
      <c r="K29" s="3"/>
      <c r="L29" s="3"/>
      <c r="M29" s="3"/>
    </row>
    <row r="30" spans="2:13">
      <c r="B30" s="15">
        <v>26</v>
      </c>
      <c r="C30" s="34" t="s">
        <v>52</v>
      </c>
      <c r="D30" s="42">
        <v>100</v>
      </c>
      <c r="E30" s="42">
        <v>1</v>
      </c>
      <c r="F30" s="42">
        <v>1</v>
      </c>
      <c r="G30" s="46">
        <v>0</v>
      </c>
      <c r="H30" s="46">
        <v>0</v>
      </c>
      <c r="I30" s="44">
        <v>999</v>
      </c>
      <c r="K30" s="3"/>
      <c r="L30" s="3"/>
      <c r="M30" s="3"/>
    </row>
    <row r="31" spans="2:13">
      <c r="B31" s="16">
        <v>27</v>
      </c>
      <c r="C31" s="31" t="s">
        <v>52</v>
      </c>
      <c r="D31" s="37">
        <v>100</v>
      </c>
      <c r="E31" s="37">
        <v>1</v>
      </c>
      <c r="F31" s="37">
        <v>1</v>
      </c>
      <c r="G31" s="45">
        <v>0</v>
      </c>
      <c r="H31" s="45">
        <v>0</v>
      </c>
      <c r="I31" s="39">
        <v>999</v>
      </c>
      <c r="K31" s="3"/>
      <c r="L31" s="3"/>
      <c r="M31" s="3"/>
    </row>
    <row r="32" spans="2:13">
      <c r="B32" s="15">
        <v>28</v>
      </c>
      <c r="C32" s="47" t="s">
        <v>85</v>
      </c>
      <c r="D32" s="42"/>
      <c r="E32" s="42"/>
      <c r="F32" s="42"/>
      <c r="G32" s="46"/>
      <c r="H32" s="46"/>
      <c r="I32" s="44"/>
      <c r="K32" s="3"/>
      <c r="L32" s="3"/>
      <c r="M32" s="3"/>
    </row>
    <row r="33" spans="2:13">
      <c r="B33" s="16">
        <v>29</v>
      </c>
      <c r="C33" s="31" t="s">
        <v>88</v>
      </c>
      <c r="D33" s="37">
        <v>25</v>
      </c>
      <c r="E33" s="37">
        <v>27</v>
      </c>
      <c r="F33" s="37">
        <v>75</v>
      </c>
      <c r="G33" s="38">
        <v>0.3</v>
      </c>
      <c r="H33" s="38">
        <v>0.6</v>
      </c>
      <c r="I33" s="39">
        <v>30</v>
      </c>
      <c r="K33" s="3"/>
      <c r="L33" s="3"/>
      <c r="M33" s="3"/>
    </row>
    <row r="34" spans="2:13">
      <c r="B34" s="15">
        <v>30</v>
      </c>
      <c r="C34" s="34" t="s">
        <v>77</v>
      </c>
      <c r="D34" s="42">
        <v>85</v>
      </c>
      <c r="E34" s="42">
        <v>18</v>
      </c>
      <c r="F34" s="42">
        <v>50</v>
      </c>
      <c r="G34" s="43">
        <v>3</v>
      </c>
      <c r="H34" s="43">
        <v>2</v>
      </c>
      <c r="I34" s="44">
        <v>35</v>
      </c>
      <c r="K34" s="3"/>
      <c r="L34" s="3"/>
      <c r="M34" s="3"/>
    </row>
    <row r="35" spans="2:13">
      <c r="B35" s="16">
        <v>31</v>
      </c>
      <c r="C35" s="31" t="s">
        <v>87</v>
      </c>
      <c r="D35" s="37">
        <v>90</v>
      </c>
      <c r="E35" s="37">
        <v>25</v>
      </c>
      <c r="F35" s="37">
        <v>83</v>
      </c>
      <c r="G35" s="38">
        <v>0.08</v>
      </c>
      <c r="H35" s="38">
        <v>0.54</v>
      </c>
      <c r="I35" s="39">
        <v>125</v>
      </c>
      <c r="K35" s="3"/>
      <c r="L35" s="3"/>
      <c r="M35" s="3"/>
    </row>
    <row r="36" spans="2:13">
      <c r="B36" s="15">
        <v>32</v>
      </c>
      <c r="C36" s="34" t="s">
        <v>46</v>
      </c>
      <c r="D36" s="42">
        <v>90</v>
      </c>
      <c r="E36" s="42">
        <v>46</v>
      </c>
      <c r="F36" s="42">
        <v>78</v>
      </c>
      <c r="G36" s="43">
        <v>0.21</v>
      </c>
      <c r="H36" s="43">
        <v>1</v>
      </c>
      <c r="I36" s="44">
        <v>230</v>
      </c>
      <c r="K36" s="3"/>
    </row>
    <row r="37" spans="2:13">
      <c r="B37" s="16">
        <v>33</v>
      </c>
      <c r="C37" s="31" t="s">
        <v>86</v>
      </c>
      <c r="D37" s="37">
        <v>90</v>
      </c>
      <c r="E37" s="37">
        <v>28</v>
      </c>
      <c r="F37" s="37">
        <v>95</v>
      </c>
      <c r="G37" s="38">
        <v>0.05</v>
      </c>
      <c r="H37" s="38">
        <v>0.88</v>
      </c>
      <c r="I37" s="39">
        <v>145</v>
      </c>
    </row>
    <row r="38" spans="2:13">
      <c r="B38" s="15">
        <v>34</v>
      </c>
      <c r="C38" s="34" t="s">
        <v>90</v>
      </c>
      <c r="D38" s="42">
        <v>67</v>
      </c>
      <c r="E38" s="42">
        <v>45</v>
      </c>
      <c r="F38" s="42">
        <v>80</v>
      </c>
      <c r="G38" s="46">
        <v>2</v>
      </c>
      <c r="H38" s="46">
        <v>1</v>
      </c>
      <c r="I38" s="44">
        <v>285</v>
      </c>
    </row>
    <row r="39" spans="2:13">
      <c r="B39" s="16">
        <v>35</v>
      </c>
      <c r="C39" s="31" t="s">
        <v>91</v>
      </c>
      <c r="D39" s="37">
        <v>76</v>
      </c>
      <c r="E39" s="37">
        <v>30</v>
      </c>
      <c r="F39" s="37">
        <v>80</v>
      </c>
      <c r="G39" s="45">
        <v>2</v>
      </c>
      <c r="H39" s="45">
        <v>1</v>
      </c>
      <c r="I39" s="39">
        <v>650</v>
      </c>
    </row>
    <row r="40" spans="2:13">
      <c r="B40" s="15">
        <v>36</v>
      </c>
      <c r="C40" s="34" t="s">
        <v>92</v>
      </c>
      <c r="D40" s="42">
        <v>85</v>
      </c>
      <c r="E40" s="42">
        <v>25</v>
      </c>
      <c r="F40" s="42">
        <v>75</v>
      </c>
      <c r="G40" s="46">
        <v>1.75</v>
      </c>
      <c r="H40" s="46">
        <v>0.5</v>
      </c>
      <c r="I40" s="44">
        <v>330</v>
      </c>
    </row>
    <row r="41" spans="2:13">
      <c r="B41" s="16">
        <v>37</v>
      </c>
      <c r="C41" s="31" t="s">
        <v>17</v>
      </c>
      <c r="D41" s="37">
        <v>90</v>
      </c>
      <c r="E41" s="48">
        <v>49</v>
      </c>
      <c r="F41" s="48">
        <v>84</v>
      </c>
      <c r="G41" s="38">
        <v>0.3</v>
      </c>
      <c r="H41" s="38">
        <v>0.7</v>
      </c>
      <c r="I41" s="39">
        <v>320</v>
      </c>
    </row>
    <row r="42" spans="2:13">
      <c r="B42" s="15">
        <v>38</v>
      </c>
      <c r="C42" s="34" t="s">
        <v>32</v>
      </c>
      <c r="D42" s="42">
        <v>90</v>
      </c>
      <c r="E42" s="42">
        <v>43.6</v>
      </c>
      <c r="F42" s="42">
        <v>75</v>
      </c>
      <c r="G42" s="46">
        <v>0.5</v>
      </c>
      <c r="H42" s="46">
        <v>1.68</v>
      </c>
      <c r="I42" s="44">
        <v>210</v>
      </c>
    </row>
    <row r="43" spans="2:13">
      <c r="B43" s="16">
        <v>39</v>
      </c>
      <c r="C43" s="31" t="s">
        <v>93</v>
      </c>
      <c r="D43" s="37">
        <v>99</v>
      </c>
      <c r="E43" s="37">
        <v>291</v>
      </c>
      <c r="F43" s="37">
        <v>0.01</v>
      </c>
      <c r="G43" s="45">
        <v>1E-4</v>
      </c>
      <c r="H43" s="45">
        <v>1E-4</v>
      </c>
      <c r="I43" s="39">
        <v>150</v>
      </c>
    </row>
    <row r="44" spans="2:13">
      <c r="B44" s="15">
        <v>40</v>
      </c>
      <c r="C44" s="34" t="s">
        <v>44</v>
      </c>
      <c r="D44" s="42">
        <v>90</v>
      </c>
      <c r="E44" s="42">
        <v>25</v>
      </c>
      <c r="F44" s="42">
        <v>95</v>
      </c>
      <c r="G44" s="43">
        <v>0.21</v>
      </c>
      <c r="H44" s="43">
        <v>0.64</v>
      </c>
      <c r="I44" s="44">
        <v>170</v>
      </c>
    </row>
    <row r="45" spans="2:13">
      <c r="B45" s="16">
        <v>41</v>
      </c>
      <c r="C45" s="31" t="s">
        <v>89</v>
      </c>
      <c r="D45" s="37">
        <v>90</v>
      </c>
      <c r="E45" s="37">
        <v>42</v>
      </c>
      <c r="F45" s="37">
        <v>91</v>
      </c>
      <c r="G45" s="45">
        <v>0.27</v>
      </c>
      <c r="H45" s="45">
        <v>0.3</v>
      </c>
      <c r="I45" s="39">
        <v>10</v>
      </c>
    </row>
    <row r="46" spans="2:13">
      <c r="B46" s="15">
        <v>42</v>
      </c>
      <c r="C46" s="34" t="s">
        <v>33</v>
      </c>
      <c r="D46" s="42">
        <v>93</v>
      </c>
      <c r="E46" s="42">
        <v>23</v>
      </c>
      <c r="F46" s="42">
        <v>110</v>
      </c>
      <c r="G46" s="46">
        <v>0.15</v>
      </c>
      <c r="H46" s="46">
        <v>0.03</v>
      </c>
      <c r="I46" s="44">
        <v>75</v>
      </c>
    </row>
    <row r="47" spans="2:13">
      <c r="B47" s="16">
        <v>43</v>
      </c>
      <c r="C47" s="31" t="s">
        <v>52</v>
      </c>
      <c r="D47" s="37">
        <v>100</v>
      </c>
      <c r="E47" s="37">
        <v>1</v>
      </c>
      <c r="F47" s="37">
        <v>1</v>
      </c>
      <c r="G47" s="45">
        <v>0</v>
      </c>
      <c r="H47" s="45">
        <v>0</v>
      </c>
      <c r="I47" s="39">
        <v>999</v>
      </c>
    </row>
    <row r="48" spans="2:13">
      <c r="B48" s="15">
        <v>44</v>
      </c>
      <c r="C48" s="34" t="s">
        <v>52</v>
      </c>
      <c r="D48" s="42">
        <v>100</v>
      </c>
      <c r="E48" s="42">
        <v>1</v>
      </c>
      <c r="F48" s="42">
        <v>1</v>
      </c>
      <c r="G48" s="46">
        <v>0</v>
      </c>
      <c r="H48" s="46">
        <v>0</v>
      </c>
      <c r="I48" s="44">
        <v>999</v>
      </c>
    </row>
    <row r="49" spans="2:9">
      <c r="B49" s="16">
        <v>45</v>
      </c>
      <c r="C49" s="31" t="s">
        <v>52</v>
      </c>
      <c r="D49" s="37">
        <v>100</v>
      </c>
      <c r="E49" s="37">
        <v>1</v>
      </c>
      <c r="F49" s="37">
        <v>1</v>
      </c>
      <c r="G49" s="45">
        <v>0</v>
      </c>
      <c r="H49" s="45">
        <v>0</v>
      </c>
      <c r="I49" s="39">
        <v>999</v>
      </c>
    </row>
    <row r="50" spans="2:9">
      <c r="B50" s="15">
        <v>46</v>
      </c>
      <c r="C50" s="34" t="s">
        <v>52</v>
      </c>
      <c r="D50" s="42">
        <v>100</v>
      </c>
      <c r="E50" s="42">
        <v>1</v>
      </c>
      <c r="F50" s="42">
        <v>1</v>
      </c>
      <c r="G50" s="46">
        <v>0</v>
      </c>
      <c r="H50" s="46">
        <v>0</v>
      </c>
      <c r="I50" s="44">
        <v>999</v>
      </c>
    </row>
    <row r="51" spans="2:9">
      <c r="B51" s="16">
        <v>47</v>
      </c>
      <c r="C51" s="31" t="s">
        <v>52</v>
      </c>
      <c r="D51" s="37">
        <v>100</v>
      </c>
      <c r="E51" s="37">
        <v>1</v>
      </c>
      <c r="F51" s="37">
        <v>1</v>
      </c>
      <c r="G51" s="45">
        <v>0</v>
      </c>
      <c r="H51" s="45">
        <v>0</v>
      </c>
      <c r="I51" s="39">
        <v>999</v>
      </c>
    </row>
    <row r="52" spans="2:9">
      <c r="B52" s="15">
        <v>48</v>
      </c>
      <c r="C52" s="47" t="s">
        <v>94</v>
      </c>
      <c r="D52" s="42"/>
      <c r="E52" s="42"/>
      <c r="F52" s="42"/>
      <c r="G52" s="46"/>
      <c r="H52" s="46"/>
      <c r="I52" s="44"/>
    </row>
    <row r="53" spans="2:9">
      <c r="B53" s="16">
        <v>49</v>
      </c>
      <c r="C53" s="31" t="s">
        <v>95</v>
      </c>
      <c r="D53" s="37">
        <v>90</v>
      </c>
      <c r="E53" s="37">
        <v>13.2</v>
      </c>
      <c r="F53" s="37">
        <v>84</v>
      </c>
      <c r="G53" s="45">
        <v>0.05</v>
      </c>
      <c r="H53" s="45">
        <v>0.35</v>
      </c>
      <c r="I53" s="39">
        <v>200</v>
      </c>
    </row>
    <row r="54" spans="2:9">
      <c r="B54" s="15">
        <v>50</v>
      </c>
      <c r="C54" s="34" t="s">
        <v>96</v>
      </c>
      <c r="D54" s="42">
        <v>90</v>
      </c>
      <c r="E54" s="42">
        <v>7</v>
      </c>
      <c r="F54" s="42">
        <v>82</v>
      </c>
      <c r="G54" s="46">
        <v>1.8</v>
      </c>
      <c r="H54" s="46">
        <v>0.15</v>
      </c>
      <c r="I54" s="44">
        <v>120</v>
      </c>
    </row>
    <row r="55" spans="2:9">
      <c r="B55" s="16">
        <v>51</v>
      </c>
      <c r="C55" s="31" t="s">
        <v>41</v>
      </c>
      <c r="D55" s="37">
        <v>90</v>
      </c>
      <c r="E55" s="37">
        <v>8</v>
      </c>
      <c r="F55" s="37">
        <v>90</v>
      </c>
      <c r="G55" s="45">
        <v>0.02</v>
      </c>
      <c r="H55" s="45">
        <v>0.35</v>
      </c>
      <c r="I55" s="39">
        <v>160</v>
      </c>
    </row>
    <row r="56" spans="2:9">
      <c r="B56" s="15">
        <v>52</v>
      </c>
      <c r="C56" s="34" t="s">
        <v>99</v>
      </c>
      <c r="D56" s="42">
        <v>90</v>
      </c>
      <c r="E56" s="42">
        <v>12</v>
      </c>
      <c r="F56" s="42">
        <v>76</v>
      </c>
      <c r="G56" s="46">
        <v>0.05</v>
      </c>
      <c r="H56" s="46">
        <v>0.34</v>
      </c>
      <c r="I56" s="44">
        <v>0</v>
      </c>
    </row>
    <row r="57" spans="2:9">
      <c r="B57" s="16">
        <v>53</v>
      </c>
      <c r="C57" s="31" t="s">
        <v>34</v>
      </c>
      <c r="D57" s="37">
        <v>78</v>
      </c>
      <c r="E57" s="37">
        <v>9</v>
      </c>
      <c r="F57" s="37">
        <v>78</v>
      </c>
      <c r="G57" s="45">
        <v>1.1000000000000001</v>
      </c>
      <c r="H57" s="45">
        <v>0.1</v>
      </c>
      <c r="I57" s="39">
        <v>25</v>
      </c>
    </row>
    <row r="58" spans="2:9">
      <c r="B58" s="15">
        <v>54</v>
      </c>
      <c r="C58" s="34" t="s">
        <v>42</v>
      </c>
      <c r="D58" s="42">
        <v>90</v>
      </c>
      <c r="E58" s="42">
        <v>13</v>
      </c>
      <c r="F58" s="42">
        <v>77</v>
      </c>
      <c r="G58" s="46">
        <v>7.0000000000000007E-2</v>
      </c>
      <c r="H58" s="46">
        <v>0.38</v>
      </c>
      <c r="I58" s="44">
        <v>250</v>
      </c>
    </row>
    <row r="59" spans="2:9">
      <c r="B59" s="16">
        <v>55</v>
      </c>
      <c r="C59" s="31" t="s">
        <v>18</v>
      </c>
      <c r="D59" s="37">
        <v>90</v>
      </c>
      <c r="E59" s="37">
        <v>12</v>
      </c>
      <c r="F59" s="37">
        <v>78</v>
      </c>
      <c r="G59" s="45">
        <v>0.55000000000000004</v>
      </c>
      <c r="H59" s="45">
        <v>0.2</v>
      </c>
      <c r="I59" s="39">
        <v>130</v>
      </c>
    </row>
    <row r="60" spans="2:9">
      <c r="B60" s="15">
        <v>56</v>
      </c>
      <c r="C60" s="34" t="s">
        <v>72</v>
      </c>
      <c r="D60" s="42">
        <v>90</v>
      </c>
      <c r="E60" s="42">
        <v>14</v>
      </c>
      <c r="F60" s="42">
        <v>90</v>
      </c>
      <c r="G60" s="46">
        <v>0.05</v>
      </c>
      <c r="H60" s="46">
        <v>0.43</v>
      </c>
      <c r="I60" s="44">
        <v>175</v>
      </c>
    </row>
    <row r="61" spans="2:9">
      <c r="B61" s="16">
        <v>57</v>
      </c>
      <c r="C61" s="31" t="s">
        <v>43</v>
      </c>
      <c r="D61" s="37">
        <v>90</v>
      </c>
      <c r="E61" s="37">
        <v>18</v>
      </c>
      <c r="F61" s="37">
        <v>83</v>
      </c>
      <c r="G61" s="45">
        <v>0.15</v>
      </c>
      <c r="H61" s="45">
        <v>1</v>
      </c>
      <c r="I61" s="39">
        <v>165</v>
      </c>
    </row>
    <row r="62" spans="2:9">
      <c r="B62" s="15">
        <v>58</v>
      </c>
      <c r="C62" s="34" t="s">
        <v>97</v>
      </c>
      <c r="D62" s="42">
        <v>90</v>
      </c>
      <c r="E62" s="42">
        <v>18</v>
      </c>
      <c r="F62" s="42">
        <v>80</v>
      </c>
      <c r="G62" s="46">
        <v>0.31</v>
      </c>
      <c r="H62" s="46">
        <v>0.37</v>
      </c>
      <c r="I62" s="44">
        <v>140</v>
      </c>
    </row>
    <row r="63" spans="2:9">
      <c r="B63" s="16">
        <v>59</v>
      </c>
      <c r="C63" s="31" t="s">
        <v>98</v>
      </c>
      <c r="D63" s="37">
        <v>90</v>
      </c>
      <c r="E63" s="37">
        <v>19</v>
      </c>
      <c r="F63" s="37">
        <v>81</v>
      </c>
      <c r="G63" s="45">
        <v>0.31</v>
      </c>
      <c r="H63" s="45">
        <v>0.37</v>
      </c>
      <c r="I63" s="39">
        <v>150</v>
      </c>
    </row>
    <row r="64" spans="2:9">
      <c r="B64" s="15">
        <v>60</v>
      </c>
      <c r="C64" s="34" t="s">
        <v>100</v>
      </c>
      <c r="D64" s="42">
        <v>90</v>
      </c>
      <c r="E64" s="42">
        <v>13.4</v>
      </c>
      <c r="F64" s="42">
        <v>82.1</v>
      </c>
      <c r="G64" s="46">
        <v>0.3</v>
      </c>
      <c r="H64" s="46">
        <v>0.32300000000000001</v>
      </c>
      <c r="I64" s="44">
        <v>0</v>
      </c>
    </row>
    <row r="65" spans="2:9">
      <c r="B65" s="16">
        <v>61</v>
      </c>
      <c r="C65" s="31" t="s">
        <v>101</v>
      </c>
      <c r="D65" s="37">
        <v>90</v>
      </c>
      <c r="E65" s="37">
        <v>15</v>
      </c>
      <c r="F65" s="37">
        <v>74</v>
      </c>
      <c r="G65" s="45">
        <v>0.498</v>
      </c>
      <c r="H65" s="45">
        <v>0.27700000000000002</v>
      </c>
      <c r="I65" s="39">
        <v>0</v>
      </c>
    </row>
    <row r="66" spans="2:9">
      <c r="B66" s="15">
        <v>62</v>
      </c>
      <c r="C66" s="34" t="s">
        <v>102</v>
      </c>
      <c r="D66" s="42">
        <v>91</v>
      </c>
      <c r="E66" s="42">
        <v>23.5</v>
      </c>
      <c r="F66" s="42">
        <v>85.1</v>
      </c>
      <c r="G66" s="46">
        <v>1.9E-2</v>
      </c>
      <c r="H66" s="46">
        <v>0.33</v>
      </c>
      <c r="I66" s="44">
        <v>160</v>
      </c>
    </row>
    <row r="67" spans="2:9">
      <c r="B67" s="16">
        <v>63</v>
      </c>
      <c r="C67" s="31" t="s">
        <v>52</v>
      </c>
      <c r="D67" s="37">
        <v>100</v>
      </c>
      <c r="E67" s="37">
        <v>1</v>
      </c>
      <c r="F67" s="37">
        <v>1</v>
      </c>
      <c r="G67" s="45">
        <v>0</v>
      </c>
      <c r="H67" s="45">
        <v>0</v>
      </c>
      <c r="I67" s="39">
        <v>999</v>
      </c>
    </row>
    <row r="68" spans="2:9">
      <c r="B68" s="15">
        <v>64</v>
      </c>
      <c r="C68" s="34" t="s">
        <v>52</v>
      </c>
      <c r="D68" s="42">
        <v>100</v>
      </c>
      <c r="E68" s="42">
        <v>1</v>
      </c>
      <c r="F68" s="42">
        <v>1</v>
      </c>
      <c r="G68" s="46">
        <v>0</v>
      </c>
      <c r="H68" s="46">
        <v>0</v>
      </c>
      <c r="I68" s="44">
        <v>999</v>
      </c>
    </row>
    <row r="69" spans="2:9">
      <c r="B69" s="16">
        <v>65</v>
      </c>
      <c r="C69" s="31" t="s">
        <v>52</v>
      </c>
      <c r="D69" s="37">
        <v>100</v>
      </c>
      <c r="E69" s="37">
        <v>1</v>
      </c>
      <c r="F69" s="37">
        <v>1</v>
      </c>
      <c r="G69" s="45">
        <v>0</v>
      </c>
      <c r="H69" s="45">
        <v>0</v>
      </c>
      <c r="I69" s="39">
        <v>999</v>
      </c>
    </row>
    <row r="70" spans="2:9">
      <c r="B70" s="15">
        <v>66</v>
      </c>
      <c r="C70" s="34" t="s">
        <v>52</v>
      </c>
      <c r="D70" s="42">
        <v>100</v>
      </c>
      <c r="E70" s="42">
        <v>1</v>
      </c>
      <c r="F70" s="42">
        <v>1</v>
      </c>
      <c r="G70" s="46">
        <v>0</v>
      </c>
      <c r="H70" s="46">
        <v>0</v>
      </c>
      <c r="I70" s="44">
        <v>999</v>
      </c>
    </row>
    <row r="71" spans="2:9">
      <c r="B71" s="16">
        <v>67</v>
      </c>
      <c r="C71" s="31" t="s">
        <v>52</v>
      </c>
      <c r="D71" s="37">
        <v>100</v>
      </c>
      <c r="E71" s="37">
        <v>1</v>
      </c>
      <c r="F71" s="37">
        <v>1</v>
      </c>
      <c r="G71" s="45">
        <v>0</v>
      </c>
      <c r="H71" s="45">
        <v>0</v>
      </c>
      <c r="I71" s="39">
        <v>999</v>
      </c>
    </row>
    <row r="72" spans="2:9">
      <c r="B72" s="99">
        <v>68</v>
      </c>
      <c r="C72" s="100" t="s">
        <v>52</v>
      </c>
      <c r="D72" s="101">
        <v>100</v>
      </c>
      <c r="E72" s="101">
        <v>1</v>
      </c>
      <c r="F72" s="101">
        <v>1</v>
      </c>
      <c r="G72" s="102">
        <v>0</v>
      </c>
      <c r="H72" s="102">
        <v>0</v>
      </c>
      <c r="I72" s="103">
        <v>999</v>
      </c>
    </row>
  </sheetData>
  <sheetProtection password="9ADB" sheet="1" objects="1" scenarios="1"/>
  <sortState ref="C52:I58">
    <sortCondition ref="C52:C58"/>
  </sortState>
  <customSheetViews>
    <customSheetView guid="{1D3465E5-22C8-4594-B928-9B84849F9BDE}" fitToPage="1">
      <selection activeCell="C62" sqref="C62"/>
      <pageMargins left="0.7" right="0.7" top="0.75" bottom="0.75" header="0.3" footer="0.3"/>
    </customSheetView>
  </customSheetViews>
  <phoneticPr fontId="21" type="noConversion"/>
  <dataValidations count="1">
    <dataValidation type="list" allowBlank="1" showInputMessage="1" showErrorMessage="1" sqref="I4">
      <formula1>$C$4:$C$62</formula1>
    </dataValidation>
  </dataValidation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Y56"/>
  <sheetViews>
    <sheetView workbookViewId="0">
      <selection activeCell="B11" sqref="B11"/>
    </sheetView>
  </sheetViews>
  <sheetFormatPr defaultColWidth="9.140625" defaultRowHeight="15"/>
  <cols>
    <col min="1" max="1" width="3.42578125" style="49" customWidth="1"/>
    <col min="2" max="2" width="18.42578125" style="50" customWidth="1"/>
    <col min="3" max="3" width="11.140625" style="50" customWidth="1"/>
    <col min="4" max="4" width="10.42578125" style="50" customWidth="1"/>
    <col min="5" max="5" width="10.85546875" style="50" customWidth="1"/>
    <col min="6" max="6" width="9.140625" style="50"/>
    <col min="7" max="7" width="10.42578125" style="50" bestFit="1" customWidth="1"/>
    <col min="8" max="9" width="10.7109375" style="50" bestFit="1" customWidth="1"/>
    <col min="10" max="10" width="10.42578125" style="50" bestFit="1" customWidth="1"/>
    <col min="11" max="11" width="10.7109375" style="50" customWidth="1"/>
    <col min="12" max="12" width="6" style="50" customWidth="1"/>
    <col min="13" max="13" width="6.140625" style="50" customWidth="1"/>
    <col min="14" max="14" width="7.140625" style="50" customWidth="1"/>
    <col min="15" max="15" width="7.28515625" style="50" customWidth="1"/>
    <col min="16" max="16" width="4.85546875" style="50" customWidth="1"/>
    <col min="17" max="17" width="4.42578125" style="50" customWidth="1"/>
    <col min="18" max="18" width="4.85546875" style="50" customWidth="1"/>
    <col min="19" max="19" width="5.7109375" style="50" customWidth="1"/>
    <col min="20" max="20" width="6.42578125" style="50" customWidth="1"/>
    <col min="21" max="24" width="6.28515625" style="50" customWidth="1"/>
    <col min="25" max="25" width="4.85546875" style="50" customWidth="1"/>
    <col min="26" max="16384" width="9.140625" style="50"/>
  </cols>
  <sheetData>
    <row r="1" spans="2:24">
      <c r="B1" s="49"/>
      <c r="C1" s="49"/>
      <c r="D1" s="49"/>
      <c r="E1" s="49"/>
      <c r="F1" s="49"/>
      <c r="G1" s="49"/>
      <c r="H1" s="49"/>
      <c r="I1" s="49"/>
      <c r="J1" s="49"/>
      <c r="K1" s="49"/>
      <c r="L1" s="49"/>
      <c r="M1" s="49"/>
      <c r="N1" s="49"/>
      <c r="O1" s="49"/>
      <c r="P1" s="49"/>
      <c r="Q1" s="49"/>
      <c r="R1" s="49"/>
      <c r="S1" s="49"/>
      <c r="T1" s="49"/>
      <c r="U1" s="49"/>
      <c r="V1" s="49"/>
      <c r="W1" s="49"/>
      <c r="X1" s="49"/>
    </row>
    <row r="2" spans="2:24" ht="26.25">
      <c r="B2" s="51" t="s">
        <v>53</v>
      </c>
      <c r="C2" s="52"/>
      <c r="D2" s="53"/>
      <c r="E2" s="49"/>
      <c r="F2" s="49"/>
      <c r="G2" s="49"/>
      <c r="H2" s="49"/>
      <c r="I2" s="49"/>
      <c r="J2" s="53"/>
      <c r="K2" s="49"/>
      <c r="L2" s="54"/>
      <c r="M2" s="49"/>
      <c r="N2" s="49"/>
      <c r="O2" s="49"/>
      <c r="P2" s="49"/>
      <c r="Q2" s="49"/>
      <c r="R2" s="49"/>
      <c r="S2" s="49"/>
      <c r="T2" s="49"/>
      <c r="U2" s="49"/>
      <c r="V2" s="49"/>
      <c r="W2" s="49"/>
      <c r="X2" s="49"/>
    </row>
    <row r="3" spans="2:24" ht="15" customHeight="1">
      <c r="B3" s="49"/>
      <c r="C3" s="49"/>
      <c r="D3" s="53"/>
      <c r="E3" s="49"/>
      <c r="F3" s="49"/>
      <c r="G3" s="49"/>
      <c r="H3" s="49"/>
      <c r="I3" s="49"/>
      <c r="J3" s="49"/>
      <c r="K3" s="49"/>
      <c r="L3" s="54"/>
      <c r="M3" s="49"/>
      <c r="N3" s="49"/>
      <c r="O3" s="49"/>
      <c r="P3" s="49"/>
      <c r="Q3" s="49"/>
      <c r="R3" s="49"/>
      <c r="S3" s="49"/>
      <c r="T3" s="49"/>
      <c r="U3" s="49"/>
      <c r="V3" s="49"/>
      <c r="W3" s="49"/>
      <c r="X3" s="49"/>
    </row>
    <row r="4" spans="2:24" ht="15" customHeight="1">
      <c r="B4" s="55" t="s">
        <v>54</v>
      </c>
      <c r="C4" s="97">
        <f ca="1">TODAY()</f>
        <v>40527</v>
      </c>
      <c r="D4" s="53"/>
      <c r="E4" s="56" t="s">
        <v>74</v>
      </c>
      <c r="F4" s="56"/>
      <c r="G4" s="56"/>
      <c r="H4" s="56"/>
      <c r="I4" s="56"/>
      <c r="J4" s="49"/>
      <c r="K4" s="57"/>
      <c r="L4" s="54"/>
      <c r="M4" s="49"/>
      <c r="N4" s="49"/>
      <c r="O4" s="49"/>
      <c r="P4" s="49"/>
      <c r="Q4" s="49"/>
      <c r="R4" s="49"/>
      <c r="S4" s="49"/>
      <c r="T4" s="49"/>
      <c r="U4" s="49"/>
      <c r="V4" s="49"/>
      <c r="W4" s="49"/>
      <c r="X4" s="49"/>
    </row>
    <row r="5" spans="2:24" ht="15" customHeight="1">
      <c r="B5" s="55" t="s">
        <v>55</v>
      </c>
      <c r="C5" s="98" t="s">
        <v>28</v>
      </c>
      <c r="D5" s="53"/>
      <c r="E5" s="58" t="s">
        <v>75</v>
      </c>
      <c r="F5" s="58"/>
      <c r="G5" s="58"/>
      <c r="H5" s="58"/>
      <c r="I5" s="58"/>
      <c r="J5" s="49"/>
      <c r="K5" s="59"/>
      <c r="L5" s="49"/>
      <c r="M5" s="49"/>
      <c r="N5" s="49"/>
      <c r="O5" s="49"/>
      <c r="P5" s="49"/>
      <c r="Q5" s="49"/>
      <c r="R5" s="49"/>
      <c r="S5" s="49"/>
      <c r="T5" s="49"/>
      <c r="U5" s="49"/>
      <c r="V5" s="49"/>
      <c r="W5" s="49"/>
      <c r="X5" s="49"/>
    </row>
    <row r="6" spans="2:24" ht="15" customHeight="1">
      <c r="B6" s="60"/>
      <c r="C6" s="61"/>
      <c r="D6" s="53"/>
      <c r="E6" s="62" t="s">
        <v>15</v>
      </c>
      <c r="F6" s="62"/>
      <c r="G6" s="62"/>
      <c r="H6" s="62"/>
      <c r="I6" s="62"/>
      <c r="J6" s="49"/>
      <c r="K6" s="59"/>
      <c r="L6" s="49"/>
      <c r="M6" s="49"/>
      <c r="N6" s="49"/>
      <c r="O6" s="49"/>
      <c r="P6" s="49"/>
      <c r="Q6" s="49"/>
      <c r="R6" s="49"/>
      <c r="S6" s="49"/>
      <c r="T6" s="49"/>
      <c r="U6" s="49"/>
      <c r="V6" s="49"/>
      <c r="W6" s="49"/>
      <c r="X6" s="49"/>
    </row>
    <row r="7" spans="2:24" ht="15" customHeight="1">
      <c r="B7" s="60"/>
      <c r="C7" s="53"/>
      <c r="D7" s="53"/>
      <c r="E7" s="63" t="s">
        <v>73</v>
      </c>
      <c r="F7" s="63"/>
      <c r="G7" s="64"/>
      <c r="H7" s="65"/>
      <c r="I7" s="63"/>
      <c r="J7" s="49"/>
      <c r="K7" s="54" t="s">
        <v>56</v>
      </c>
      <c r="L7" s="49"/>
      <c r="M7" s="49"/>
      <c r="N7" s="49"/>
      <c r="O7" s="49"/>
      <c r="P7" s="49"/>
      <c r="Q7" s="49"/>
      <c r="R7" s="49"/>
      <c r="S7" s="49"/>
      <c r="T7" s="49"/>
      <c r="U7" s="49"/>
      <c r="V7" s="49"/>
      <c r="W7" s="49"/>
      <c r="X7" s="49"/>
    </row>
    <row r="8" spans="2:24" ht="15" customHeight="1" thickBot="1">
      <c r="B8" s="66"/>
      <c r="C8" s="66"/>
      <c r="D8" s="66"/>
      <c r="E8" s="66"/>
      <c r="F8" s="66"/>
      <c r="G8" s="66"/>
      <c r="H8" s="66"/>
      <c r="I8" s="66"/>
      <c r="J8" s="49"/>
      <c r="K8" s="54"/>
      <c r="L8" s="54"/>
      <c r="M8" s="49"/>
      <c r="N8" s="49"/>
      <c r="O8" s="49"/>
      <c r="P8" s="49"/>
      <c r="Q8" s="49"/>
      <c r="R8" s="49"/>
      <c r="S8" s="49"/>
      <c r="T8" s="49"/>
      <c r="U8" s="49"/>
      <c r="V8" s="49"/>
      <c r="W8" s="49"/>
      <c r="X8" s="49"/>
    </row>
    <row r="9" spans="2:24" ht="15" customHeight="1">
      <c r="B9" s="67" t="s">
        <v>64</v>
      </c>
      <c r="C9" s="68" t="s">
        <v>35</v>
      </c>
      <c r="D9" s="68" t="s">
        <v>36</v>
      </c>
      <c r="E9" s="68" t="s">
        <v>37</v>
      </c>
      <c r="F9" s="68" t="s">
        <v>38</v>
      </c>
      <c r="G9" s="68" t="s">
        <v>48</v>
      </c>
      <c r="H9" s="67" t="s">
        <v>39</v>
      </c>
      <c r="I9" s="68" t="s">
        <v>40</v>
      </c>
      <c r="J9" s="49"/>
      <c r="K9" s="57" t="s">
        <v>107</v>
      </c>
      <c r="L9" s="54"/>
      <c r="M9" s="49"/>
      <c r="N9" s="49"/>
      <c r="O9" s="49"/>
      <c r="P9" s="49"/>
      <c r="Q9" s="49"/>
      <c r="R9" s="49"/>
      <c r="S9" s="49"/>
      <c r="T9" s="49"/>
      <c r="U9" s="49"/>
      <c r="V9" s="49"/>
      <c r="W9" s="49"/>
      <c r="X9" s="49"/>
    </row>
    <row r="10" spans="2:24" ht="15" customHeight="1">
      <c r="B10" s="95" t="s">
        <v>46</v>
      </c>
      <c r="C10" s="25">
        <f>VLOOKUP(B10,'Feed Library'!$C$5:$I$72,7,FALSE)</f>
        <v>230</v>
      </c>
      <c r="D10" s="26">
        <f>VLOOKUP(B10,'Feed Library'!$C$5:$I$72,2,FALSE)</f>
        <v>90</v>
      </c>
      <c r="E10" s="26">
        <f>VLOOKUP(B10,'Feed Library'!$C$5:$I$72,3,FALSE)</f>
        <v>46</v>
      </c>
      <c r="F10" s="26">
        <f>VLOOKUP(B10,'Feed Library'!$C$5:$I$72,4,FALSE)</f>
        <v>78</v>
      </c>
      <c r="G10" s="27">
        <f t="shared" ref="G10:G24" si="0">C10/20/(D10/100)</f>
        <v>12.777777777777777</v>
      </c>
      <c r="H10" s="23">
        <f>C10/(2000*(D10/100)*(E10/100))</f>
        <v>0.27777777777777779</v>
      </c>
      <c r="I10" s="24">
        <f>C10/(2000*(D10/100)*(F10/100))</f>
        <v>0.16381766381766383</v>
      </c>
      <c r="J10" s="49"/>
      <c r="K10" s="59" t="s">
        <v>61</v>
      </c>
      <c r="L10" s="49" t="s">
        <v>19</v>
      </c>
      <c r="M10" s="49"/>
      <c r="N10" s="49"/>
      <c r="O10" s="49"/>
      <c r="P10" s="49"/>
      <c r="Q10" s="49"/>
      <c r="R10" s="49"/>
      <c r="S10" s="49"/>
      <c r="T10" s="49"/>
      <c r="U10" s="49"/>
      <c r="V10" s="49"/>
      <c r="W10" s="49"/>
      <c r="X10" s="49"/>
    </row>
    <row r="11" spans="2:24">
      <c r="B11" s="96" t="s">
        <v>87</v>
      </c>
      <c r="C11" s="28">
        <f>VLOOKUP(B11,'Feed Library'!$C$5:$I$72,7,FALSE)</f>
        <v>125</v>
      </c>
      <c r="D11" s="29">
        <f>VLOOKUP(B11,'Feed Library'!$C$5:$I$72,2,FALSE)</f>
        <v>90</v>
      </c>
      <c r="E11" s="29">
        <f>VLOOKUP(B11,'Feed Library'!$C$5:$I$72,3,FALSE)</f>
        <v>25</v>
      </c>
      <c r="F11" s="29">
        <f>VLOOKUP(B11,'Feed Library'!$C$5:$I$72,4,FALSE)</f>
        <v>83</v>
      </c>
      <c r="G11" s="30">
        <f t="shared" si="0"/>
        <v>6.9444444444444446</v>
      </c>
      <c r="H11" s="23">
        <f t="shared" ref="H11:H24" si="1">C11/(2000*(D11/100)*(E11/100))</f>
        <v>0.27777777777777779</v>
      </c>
      <c r="I11" s="24">
        <f t="shared" ref="I11:I16" si="2">C11/(2000*(D11/100)*(F11/100))</f>
        <v>8.3668005354752342E-2</v>
      </c>
      <c r="J11" s="49"/>
      <c r="K11" s="59" t="s">
        <v>60</v>
      </c>
      <c r="L11" s="49" t="s">
        <v>108</v>
      </c>
      <c r="M11" s="49"/>
      <c r="N11" s="49"/>
      <c r="O11" s="49"/>
      <c r="P11" s="49"/>
      <c r="Q11" s="49"/>
      <c r="R11" s="49"/>
      <c r="S11" s="49"/>
      <c r="T11" s="49"/>
      <c r="U11" s="49"/>
      <c r="V11" s="49"/>
      <c r="W11" s="49"/>
      <c r="X11" s="49"/>
    </row>
    <row r="12" spans="2:24">
      <c r="B12" s="95" t="s">
        <v>17</v>
      </c>
      <c r="C12" s="25">
        <f>VLOOKUP(B12,'Feed Library'!$C$5:$I$72,7,FALSE)</f>
        <v>320</v>
      </c>
      <c r="D12" s="26">
        <f>VLOOKUP(B12,'Feed Library'!$C$5:$I$72,2,FALSE)</f>
        <v>90</v>
      </c>
      <c r="E12" s="26">
        <f>VLOOKUP(B12,'Feed Library'!$C$5:$I$72,3,FALSE)</f>
        <v>49</v>
      </c>
      <c r="F12" s="26">
        <f>VLOOKUP(B12,'Feed Library'!$C$5:$I$72,4,FALSE)</f>
        <v>84</v>
      </c>
      <c r="G12" s="27">
        <f t="shared" si="0"/>
        <v>17.777777777777779</v>
      </c>
      <c r="H12" s="23">
        <f t="shared" si="1"/>
        <v>0.36281179138321995</v>
      </c>
      <c r="I12" s="24">
        <f>C12/(2000*(D12/100)*(F12/100))</f>
        <v>0.21164021164021163</v>
      </c>
      <c r="J12" s="49"/>
      <c r="K12" s="59" t="s">
        <v>62</v>
      </c>
      <c r="L12" s="49" t="s">
        <v>57</v>
      </c>
      <c r="M12" s="69"/>
      <c r="N12" s="49" t="s">
        <v>58</v>
      </c>
      <c r="O12" s="49"/>
      <c r="P12" s="49"/>
      <c r="Q12" s="49"/>
      <c r="R12" s="49"/>
      <c r="S12" s="49"/>
      <c r="T12" s="49"/>
      <c r="U12" s="49"/>
      <c r="V12" s="49"/>
      <c r="W12" s="49"/>
      <c r="X12" s="49"/>
    </row>
    <row r="13" spans="2:24">
      <c r="B13" s="96" t="s">
        <v>44</v>
      </c>
      <c r="C13" s="28">
        <f>VLOOKUP(B13,'Feed Library'!$C$5:$I$72,7,FALSE)</f>
        <v>170</v>
      </c>
      <c r="D13" s="29">
        <f>VLOOKUP(B13,'Feed Library'!$C$5:$I$72,2,FALSE)</f>
        <v>90</v>
      </c>
      <c r="E13" s="29">
        <f>VLOOKUP(B13,'Feed Library'!$C$5:$I$72,3,FALSE)</f>
        <v>25</v>
      </c>
      <c r="F13" s="29">
        <f>VLOOKUP(B13,'Feed Library'!$C$5:$I$72,4,FALSE)</f>
        <v>95</v>
      </c>
      <c r="G13" s="30">
        <f t="shared" si="0"/>
        <v>9.4444444444444446</v>
      </c>
      <c r="H13" s="23">
        <f t="shared" si="1"/>
        <v>0.37777777777777777</v>
      </c>
      <c r="I13" s="24">
        <f t="shared" si="2"/>
        <v>9.9415204678362568E-2</v>
      </c>
      <c r="J13" s="49"/>
      <c r="K13" s="59"/>
      <c r="L13" s="49" t="s">
        <v>20</v>
      </c>
      <c r="M13" s="49"/>
      <c r="N13" s="49"/>
      <c r="O13" s="49"/>
      <c r="P13" s="49"/>
      <c r="Q13" s="49"/>
      <c r="R13" s="49"/>
      <c r="S13" s="49"/>
      <c r="T13" s="49"/>
      <c r="U13" s="49"/>
      <c r="V13" s="49"/>
      <c r="W13" s="49"/>
      <c r="X13" s="49"/>
    </row>
    <row r="14" spans="2:24">
      <c r="B14" s="95" t="s">
        <v>18</v>
      </c>
      <c r="C14" s="25">
        <f>VLOOKUP(B14,'Feed Library'!$C$5:$I$72,7,FALSE)</f>
        <v>130</v>
      </c>
      <c r="D14" s="26">
        <f>VLOOKUP(B14,'Feed Library'!$C$5:$I$72,2,FALSE)</f>
        <v>90</v>
      </c>
      <c r="E14" s="26">
        <f>VLOOKUP(B14,'Feed Library'!$C$5:$I$72,3,FALSE)</f>
        <v>12</v>
      </c>
      <c r="F14" s="26">
        <f>VLOOKUP(B14,'Feed Library'!$C$5:$I$72,4,FALSE)</f>
        <v>78</v>
      </c>
      <c r="G14" s="27">
        <f t="shared" si="0"/>
        <v>7.2222222222222223</v>
      </c>
      <c r="H14" s="23">
        <f t="shared" si="1"/>
        <v>0.60185185185185186</v>
      </c>
      <c r="I14" s="24">
        <f t="shared" si="2"/>
        <v>9.2592592592592587E-2</v>
      </c>
      <c r="J14" s="49"/>
      <c r="K14" s="59" t="s">
        <v>63</v>
      </c>
      <c r="L14" s="49" t="s">
        <v>59</v>
      </c>
      <c r="M14" s="49"/>
      <c r="N14" s="49"/>
      <c r="O14" s="49"/>
      <c r="P14" s="49"/>
      <c r="Q14" s="49"/>
      <c r="R14" s="49"/>
      <c r="S14" s="49"/>
      <c r="T14" s="49"/>
      <c r="U14" s="49"/>
      <c r="V14" s="49"/>
      <c r="W14" s="49"/>
      <c r="X14" s="49"/>
    </row>
    <row r="15" spans="2:24">
      <c r="B15" s="96" t="s">
        <v>91</v>
      </c>
      <c r="C15" s="28">
        <f>VLOOKUP(B15,'Feed Library'!$C$5:$I$72,7,FALSE)</f>
        <v>650</v>
      </c>
      <c r="D15" s="29">
        <f>VLOOKUP(B15,'Feed Library'!$C$5:$I$72,2,FALSE)</f>
        <v>76</v>
      </c>
      <c r="E15" s="29">
        <f>VLOOKUP(B15,'Feed Library'!$C$5:$I$72,3,FALSE)</f>
        <v>30</v>
      </c>
      <c r="F15" s="29">
        <f>VLOOKUP(B15,'Feed Library'!$C$5:$I$72,4,FALSE)</f>
        <v>80</v>
      </c>
      <c r="G15" s="30">
        <f t="shared" si="0"/>
        <v>42.763157894736842</v>
      </c>
      <c r="H15" s="23">
        <f t="shared" si="1"/>
        <v>1.4254385964912282</v>
      </c>
      <c r="I15" s="24">
        <f t="shared" si="2"/>
        <v>0.53453947368421051</v>
      </c>
      <c r="J15" s="49"/>
      <c r="K15" s="59"/>
      <c r="L15" s="49"/>
      <c r="M15" s="49"/>
      <c r="N15" s="49"/>
      <c r="O15" s="49"/>
      <c r="P15" s="49"/>
      <c r="Q15" s="49"/>
      <c r="R15" s="49"/>
      <c r="S15" s="49"/>
      <c r="T15" s="49"/>
      <c r="U15" s="70"/>
      <c r="V15" s="71"/>
      <c r="W15" s="72"/>
      <c r="X15" s="49"/>
    </row>
    <row r="16" spans="2:24">
      <c r="B16" s="95" t="s">
        <v>90</v>
      </c>
      <c r="C16" s="25">
        <f>VLOOKUP(B16,'Feed Library'!$C$5:$I$72,7,FALSE)</f>
        <v>285</v>
      </c>
      <c r="D16" s="26">
        <f>VLOOKUP(B16,'Feed Library'!$C$5:$I$72,2,FALSE)</f>
        <v>67</v>
      </c>
      <c r="E16" s="26">
        <f>VLOOKUP(B16,'Feed Library'!$C$5:$I$72,3,FALSE)</f>
        <v>45</v>
      </c>
      <c r="F16" s="26">
        <f>VLOOKUP(B16,'Feed Library'!$C$5:$I$72,4,FALSE)</f>
        <v>80</v>
      </c>
      <c r="G16" s="27">
        <f t="shared" si="0"/>
        <v>21.268656716417908</v>
      </c>
      <c r="H16" s="23">
        <f t="shared" si="1"/>
        <v>0.47263681592039802</v>
      </c>
      <c r="I16" s="24">
        <f t="shared" si="2"/>
        <v>0.26585820895522388</v>
      </c>
      <c r="J16" s="49"/>
      <c r="K16" s="59"/>
      <c r="L16" s="49"/>
      <c r="M16" s="49"/>
      <c r="N16" s="49"/>
      <c r="O16" s="49"/>
      <c r="P16" s="49"/>
      <c r="Q16" s="49"/>
      <c r="R16" s="49"/>
      <c r="S16" s="49"/>
      <c r="T16" s="49"/>
      <c r="U16" s="49"/>
      <c r="V16" s="49"/>
      <c r="W16" s="49"/>
      <c r="X16" s="49"/>
    </row>
    <row r="17" spans="2:25">
      <c r="B17" s="96" t="s">
        <v>52</v>
      </c>
      <c r="C17" s="28">
        <f>VLOOKUP(B17,'Feed Library'!$C$5:$I$72,7,FALSE)</f>
        <v>999</v>
      </c>
      <c r="D17" s="29">
        <f>VLOOKUP(B17,'Feed Library'!$C$5:$I$72,2,FALSE)</f>
        <v>100</v>
      </c>
      <c r="E17" s="29">
        <f>VLOOKUP(B17,'Feed Library'!$C$5:$I$72,3,FALSE)</f>
        <v>1</v>
      </c>
      <c r="F17" s="29">
        <f>VLOOKUP(B17,'Feed Library'!$C$5:$I$72,4,FALSE)</f>
        <v>1</v>
      </c>
      <c r="G17" s="30">
        <f t="shared" si="0"/>
        <v>49.95</v>
      </c>
      <c r="H17" s="23">
        <f t="shared" si="1"/>
        <v>49.95</v>
      </c>
      <c r="I17" s="24">
        <f t="shared" ref="I17:I24" si="3">C17/(2000*(D17/100)*(F17/100))</f>
        <v>49.95</v>
      </c>
      <c r="J17" s="49"/>
      <c r="L17" s="49"/>
      <c r="M17" s="49"/>
      <c r="N17" s="49"/>
      <c r="O17" s="49"/>
      <c r="P17" s="49"/>
      <c r="Q17" s="49"/>
      <c r="R17" s="49"/>
      <c r="S17" s="49"/>
      <c r="T17" s="49"/>
      <c r="U17" s="49"/>
      <c r="V17" s="49"/>
      <c r="W17" s="49"/>
      <c r="X17" s="49"/>
    </row>
    <row r="18" spans="2:25">
      <c r="B18" s="95" t="s">
        <v>52</v>
      </c>
      <c r="C18" s="25">
        <f>VLOOKUP(B18,'Feed Library'!$C$5:$I$72,7,FALSE)</f>
        <v>999</v>
      </c>
      <c r="D18" s="26">
        <f>VLOOKUP(B18,'Feed Library'!$C$5:$I$72,2,FALSE)</f>
        <v>100</v>
      </c>
      <c r="E18" s="26">
        <f>VLOOKUP(B18,'Feed Library'!$C$5:$I$72,3,FALSE)</f>
        <v>1</v>
      </c>
      <c r="F18" s="26">
        <f>VLOOKUP(B18,'Feed Library'!$C$5:$I$72,4,FALSE)</f>
        <v>1</v>
      </c>
      <c r="G18" s="27">
        <f t="shared" si="0"/>
        <v>49.95</v>
      </c>
      <c r="H18" s="23">
        <f t="shared" si="1"/>
        <v>49.95</v>
      </c>
      <c r="I18" s="24">
        <f t="shared" si="3"/>
        <v>49.95</v>
      </c>
      <c r="J18" s="49"/>
      <c r="K18" s="73"/>
      <c r="L18" s="49"/>
      <c r="M18" s="49"/>
      <c r="N18" s="49"/>
      <c r="O18" s="49"/>
      <c r="P18" s="49"/>
      <c r="Q18" s="49"/>
      <c r="R18" s="49"/>
      <c r="S18" s="49"/>
      <c r="T18" s="49"/>
      <c r="U18" s="49"/>
      <c r="V18" s="49"/>
      <c r="W18" s="49"/>
      <c r="X18" s="49"/>
    </row>
    <row r="19" spans="2:25">
      <c r="B19" s="96" t="s">
        <v>52</v>
      </c>
      <c r="C19" s="28">
        <f>VLOOKUP(B19,'Feed Library'!$C$5:$I$72,7,FALSE)</f>
        <v>999</v>
      </c>
      <c r="D19" s="29">
        <f>VLOOKUP(B19,'Feed Library'!$C$5:$I$72,2,FALSE)</f>
        <v>100</v>
      </c>
      <c r="E19" s="29">
        <f>VLOOKUP(B19,'Feed Library'!$C$5:$I$72,3,FALSE)</f>
        <v>1</v>
      </c>
      <c r="F19" s="29">
        <f>VLOOKUP(B19,'Feed Library'!$C$5:$I$72,4,FALSE)</f>
        <v>1</v>
      </c>
      <c r="G19" s="30">
        <f t="shared" si="0"/>
        <v>49.95</v>
      </c>
      <c r="H19" s="23">
        <f t="shared" si="1"/>
        <v>49.95</v>
      </c>
      <c r="I19" s="24">
        <f t="shared" si="3"/>
        <v>49.95</v>
      </c>
      <c r="J19" s="49"/>
      <c r="K19" s="49"/>
      <c r="L19" s="49"/>
      <c r="M19" s="49"/>
      <c r="N19" s="49"/>
      <c r="O19" s="49"/>
      <c r="P19" s="49"/>
      <c r="Q19" s="49"/>
      <c r="R19" s="49"/>
      <c r="S19" s="49"/>
      <c r="T19" s="49"/>
      <c r="U19" s="49"/>
      <c r="V19" s="49"/>
      <c r="W19" s="49"/>
      <c r="X19" s="49"/>
    </row>
    <row r="20" spans="2:25">
      <c r="B20" s="95" t="s">
        <v>52</v>
      </c>
      <c r="C20" s="25">
        <f>VLOOKUP(B20,'Feed Library'!$C$5:$I$72,7,FALSE)</f>
        <v>999</v>
      </c>
      <c r="D20" s="26">
        <f>VLOOKUP(B20,'Feed Library'!$C$5:$I$72,2,FALSE)</f>
        <v>100</v>
      </c>
      <c r="E20" s="26">
        <f>VLOOKUP(B20,'Feed Library'!$C$5:$I$72,3,FALSE)</f>
        <v>1</v>
      </c>
      <c r="F20" s="26">
        <f>VLOOKUP(B20,'Feed Library'!$C$5:$I$72,4,FALSE)</f>
        <v>1</v>
      </c>
      <c r="G20" s="27">
        <f t="shared" si="0"/>
        <v>49.95</v>
      </c>
      <c r="H20" s="23">
        <f t="shared" si="1"/>
        <v>49.95</v>
      </c>
      <c r="I20" s="24">
        <f t="shared" si="3"/>
        <v>49.95</v>
      </c>
      <c r="J20" s="49"/>
      <c r="K20" s="49"/>
      <c r="L20" s="49"/>
      <c r="M20" s="49"/>
      <c r="N20" s="49"/>
      <c r="O20" s="49"/>
      <c r="P20" s="49"/>
      <c r="Q20" s="49"/>
      <c r="R20" s="49"/>
      <c r="S20" s="49"/>
      <c r="T20" s="49"/>
      <c r="U20" s="49"/>
      <c r="V20" s="49"/>
      <c r="W20" s="49"/>
      <c r="X20" s="49"/>
    </row>
    <row r="21" spans="2:25">
      <c r="B21" s="96" t="s">
        <v>52</v>
      </c>
      <c r="C21" s="28">
        <f>VLOOKUP(B21,'Feed Library'!$C$5:$I$72,7,FALSE)</f>
        <v>999</v>
      </c>
      <c r="D21" s="29">
        <f>VLOOKUP(B21,'Feed Library'!$C$5:$I$72,2,FALSE)</f>
        <v>100</v>
      </c>
      <c r="E21" s="29">
        <f>VLOOKUP(B21,'Feed Library'!$C$5:$I$72,3,FALSE)</f>
        <v>1</v>
      </c>
      <c r="F21" s="29">
        <f>VLOOKUP(B21,'Feed Library'!$C$5:$I$72,4,FALSE)</f>
        <v>1</v>
      </c>
      <c r="G21" s="30">
        <f t="shared" si="0"/>
        <v>49.95</v>
      </c>
      <c r="H21" s="23">
        <f t="shared" si="1"/>
        <v>49.95</v>
      </c>
      <c r="I21" s="24">
        <f t="shared" si="3"/>
        <v>49.95</v>
      </c>
      <c r="J21" s="49"/>
      <c r="K21" s="49"/>
      <c r="L21" s="49"/>
      <c r="M21" s="49"/>
      <c r="N21" s="49"/>
      <c r="O21" s="49"/>
      <c r="P21" s="49"/>
      <c r="Q21" s="49"/>
      <c r="R21" s="49"/>
      <c r="S21" s="49"/>
      <c r="T21" s="49"/>
      <c r="U21" s="49"/>
      <c r="V21" s="49"/>
      <c r="W21" s="49"/>
      <c r="X21" s="49"/>
    </row>
    <row r="22" spans="2:25">
      <c r="B22" s="95" t="s">
        <v>52</v>
      </c>
      <c r="C22" s="25">
        <f>VLOOKUP(B22,'Feed Library'!$C$5:$I$72,7,FALSE)</f>
        <v>999</v>
      </c>
      <c r="D22" s="26">
        <f>VLOOKUP(B22,'Feed Library'!$C$5:$I$72,2,FALSE)</f>
        <v>100</v>
      </c>
      <c r="E22" s="26">
        <f>VLOOKUP(B22,'Feed Library'!$C$5:$I$72,3,FALSE)</f>
        <v>1</v>
      </c>
      <c r="F22" s="26">
        <f>VLOOKUP(B22,'Feed Library'!$C$5:$I$72,4,FALSE)</f>
        <v>1</v>
      </c>
      <c r="G22" s="27">
        <f t="shared" si="0"/>
        <v>49.95</v>
      </c>
      <c r="H22" s="23">
        <f t="shared" si="1"/>
        <v>49.95</v>
      </c>
      <c r="I22" s="24">
        <f t="shared" si="3"/>
        <v>49.95</v>
      </c>
      <c r="J22" s="49"/>
      <c r="K22" s="49"/>
      <c r="L22" s="49"/>
      <c r="M22" s="49"/>
      <c r="N22" s="49"/>
      <c r="O22" s="49"/>
      <c r="P22" s="49"/>
      <c r="Q22" s="49"/>
      <c r="R22" s="49"/>
      <c r="S22" s="49"/>
      <c r="T22" s="49"/>
      <c r="U22" s="49"/>
      <c r="V22" s="49"/>
      <c r="W22" s="49"/>
      <c r="X22" s="49"/>
    </row>
    <row r="23" spans="2:25">
      <c r="B23" s="96" t="s">
        <v>52</v>
      </c>
      <c r="C23" s="28">
        <f>VLOOKUP(B23,'Feed Library'!$C$5:$I$72,7,FALSE)</f>
        <v>999</v>
      </c>
      <c r="D23" s="29">
        <f>VLOOKUP(B23,'Feed Library'!$C$5:$I$72,2,FALSE)</f>
        <v>100</v>
      </c>
      <c r="E23" s="29">
        <f>VLOOKUP(B23,'Feed Library'!$C$5:$I$72,3,FALSE)</f>
        <v>1</v>
      </c>
      <c r="F23" s="29">
        <f>VLOOKUP(B23,'Feed Library'!$C$5:$I$72,4,FALSE)</f>
        <v>1</v>
      </c>
      <c r="G23" s="30">
        <f t="shared" si="0"/>
        <v>49.95</v>
      </c>
      <c r="H23" s="23">
        <f t="shared" si="1"/>
        <v>49.95</v>
      </c>
      <c r="I23" s="24">
        <f t="shared" si="3"/>
        <v>49.95</v>
      </c>
      <c r="J23" s="49"/>
      <c r="K23" s="49"/>
      <c r="L23" s="49"/>
      <c r="M23" s="49"/>
      <c r="N23" s="49"/>
      <c r="O23" s="49"/>
      <c r="P23" s="49"/>
      <c r="Q23" s="49"/>
      <c r="R23" s="49"/>
      <c r="S23" s="49"/>
      <c r="T23" s="49"/>
      <c r="U23" s="49"/>
      <c r="V23" s="49"/>
      <c r="W23" s="49"/>
      <c r="X23" s="49"/>
    </row>
    <row r="24" spans="2:25">
      <c r="B24" s="95" t="s">
        <v>52</v>
      </c>
      <c r="C24" s="25">
        <f>VLOOKUP(B24,'Feed Library'!$C$5:$I$72,7,FALSE)</f>
        <v>999</v>
      </c>
      <c r="D24" s="26">
        <f>VLOOKUP(B24,'Feed Library'!$C$5:$I$72,2,FALSE)</f>
        <v>100</v>
      </c>
      <c r="E24" s="26">
        <f>VLOOKUP(B24,'Feed Library'!$C$5:$I$72,3,FALSE)</f>
        <v>1</v>
      </c>
      <c r="F24" s="26">
        <f>VLOOKUP(B24,'Feed Library'!$C$5:$I$72,4,FALSE)</f>
        <v>1</v>
      </c>
      <c r="G24" s="27">
        <f t="shared" si="0"/>
        <v>49.95</v>
      </c>
      <c r="H24" s="23">
        <f t="shared" si="1"/>
        <v>49.95</v>
      </c>
      <c r="I24" s="24">
        <f t="shared" si="3"/>
        <v>49.95</v>
      </c>
      <c r="J24" s="49"/>
      <c r="K24" s="49"/>
      <c r="L24" s="49"/>
      <c r="M24" s="49"/>
      <c r="N24" s="49"/>
      <c r="O24" s="49"/>
      <c r="P24" s="49"/>
      <c r="Q24" s="49"/>
      <c r="R24" s="49"/>
      <c r="S24" s="49"/>
      <c r="T24" s="49"/>
      <c r="U24" s="49"/>
      <c r="V24" s="49"/>
      <c r="W24" s="49"/>
      <c r="X24" s="49"/>
    </row>
    <row r="25" spans="2:25">
      <c r="B25" s="49"/>
      <c r="C25" s="49"/>
      <c r="D25" s="49"/>
      <c r="E25" s="49"/>
      <c r="F25" s="49"/>
      <c r="G25" s="49"/>
      <c r="H25" s="49"/>
      <c r="I25" s="49"/>
      <c r="J25" s="49"/>
      <c r="K25" s="49"/>
      <c r="L25" s="49"/>
      <c r="M25" s="49"/>
      <c r="N25" s="49"/>
      <c r="O25" s="49"/>
      <c r="P25" s="49"/>
      <c r="Q25" s="49"/>
      <c r="R25" s="49"/>
      <c r="S25" s="49"/>
      <c r="T25" s="49"/>
      <c r="U25" s="49"/>
      <c r="V25" s="49"/>
      <c r="W25" s="49"/>
      <c r="X25" s="49"/>
      <c r="Y25" s="49"/>
    </row>
    <row r="26" spans="2:25">
      <c r="B26" s="49"/>
      <c r="C26" s="49"/>
      <c r="D26" s="49"/>
      <c r="E26" s="49"/>
      <c r="F26" s="49"/>
      <c r="G26" s="49"/>
      <c r="H26" s="49"/>
      <c r="I26" s="49"/>
      <c r="J26" s="49"/>
      <c r="K26" s="49"/>
      <c r="L26" s="49"/>
      <c r="M26" s="49"/>
      <c r="N26" s="49"/>
      <c r="O26" s="49"/>
      <c r="P26" s="49"/>
      <c r="Q26" s="49"/>
      <c r="R26" s="49"/>
      <c r="S26" s="49"/>
      <c r="T26" s="49"/>
      <c r="U26" s="49"/>
      <c r="V26" s="49"/>
      <c r="W26" s="49"/>
      <c r="X26" s="49"/>
      <c r="Y26" s="49"/>
    </row>
    <row r="27" spans="2:25" ht="15.75" thickBot="1">
      <c r="B27" s="49"/>
      <c r="C27" s="49"/>
      <c r="D27" s="49"/>
      <c r="E27" s="49"/>
      <c r="F27" s="49"/>
      <c r="G27" s="49"/>
      <c r="H27" s="49"/>
      <c r="I27" s="49"/>
      <c r="J27" s="49"/>
      <c r="K27" s="49"/>
      <c r="L27" s="49"/>
      <c r="M27" s="49"/>
      <c r="N27" s="49"/>
      <c r="O27" s="49"/>
      <c r="P27" s="49"/>
      <c r="Q27" s="49"/>
      <c r="R27" s="49"/>
      <c r="S27" s="49"/>
      <c r="T27" s="49"/>
      <c r="U27" s="49"/>
      <c r="V27" s="49"/>
      <c r="W27" s="49"/>
      <c r="X27" s="49"/>
      <c r="Y27" s="49"/>
    </row>
    <row r="28" spans="2:25" ht="21">
      <c r="B28" s="74" t="s">
        <v>66</v>
      </c>
      <c r="C28" s="75"/>
      <c r="D28" s="75"/>
      <c r="E28" s="76"/>
      <c r="F28" s="49"/>
      <c r="G28" s="49"/>
      <c r="H28" s="49"/>
      <c r="I28" s="49"/>
      <c r="J28" s="49"/>
      <c r="K28" s="57" t="s">
        <v>66</v>
      </c>
      <c r="L28" s="54"/>
      <c r="M28" s="49"/>
      <c r="N28" s="49"/>
      <c r="O28" s="49"/>
      <c r="P28" s="49"/>
      <c r="Q28" s="49"/>
      <c r="R28" s="49"/>
      <c r="S28" s="49"/>
      <c r="T28" s="49"/>
      <c r="U28" s="49"/>
      <c r="V28" s="49"/>
      <c r="W28" s="49"/>
      <c r="X28" s="49"/>
      <c r="Y28" s="49"/>
    </row>
    <row r="29" spans="2:25" ht="15" customHeight="1" thickBot="1">
      <c r="B29" s="77" t="s">
        <v>67</v>
      </c>
      <c r="C29" s="78"/>
      <c r="D29" s="104" t="s">
        <v>21</v>
      </c>
      <c r="E29" s="106"/>
      <c r="F29" s="49"/>
      <c r="G29" s="105" t="s">
        <v>26</v>
      </c>
      <c r="H29" s="49"/>
      <c r="I29" s="49"/>
      <c r="J29" s="49"/>
      <c r="K29" s="59" t="s">
        <v>61</v>
      </c>
      <c r="L29" s="49" t="s">
        <v>103</v>
      </c>
      <c r="M29" s="49"/>
      <c r="N29" s="49"/>
      <c r="O29" s="49"/>
      <c r="P29" s="49"/>
      <c r="Q29" s="49"/>
      <c r="R29" s="49"/>
      <c r="S29" s="49"/>
      <c r="T29" s="49"/>
      <c r="U29" s="49"/>
      <c r="V29" s="49"/>
      <c r="W29" s="49"/>
      <c r="X29" s="49"/>
      <c r="Y29" s="49"/>
    </row>
    <row r="30" spans="2:25" ht="17.25" customHeight="1">
      <c r="B30" s="80" t="s">
        <v>17</v>
      </c>
      <c r="C30" s="81" t="s">
        <v>65</v>
      </c>
      <c r="D30" s="82" t="s">
        <v>86</v>
      </c>
      <c r="E30" s="83"/>
      <c r="F30" s="49"/>
      <c r="G30" s="105" t="s">
        <v>24</v>
      </c>
      <c r="H30" s="49"/>
      <c r="I30" s="49"/>
      <c r="J30" s="49"/>
      <c r="K30" s="59" t="s">
        <v>60</v>
      </c>
      <c r="L30" s="49" t="s">
        <v>68</v>
      </c>
      <c r="M30" s="49"/>
      <c r="N30" s="49"/>
      <c r="O30" s="49"/>
      <c r="P30" s="49"/>
      <c r="Q30" s="49"/>
      <c r="R30" s="49"/>
      <c r="S30" s="49"/>
      <c r="T30" s="49"/>
      <c r="U30" s="49"/>
      <c r="V30" s="49"/>
      <c r="W30" s="49"/>
      <c r="X30" s="49"/>
      <c r="Y30" s="49"/>
    </row>
    <row r="31" spans="2:25">
      <c r="B31" s="84"/>
      <c r="C31" s="53"/>
      <c r="D31" s="85"/>
      <c r="E31" s="79"/>
      <c r="F31" s="49"/>
      <c r="G31" s="105" t="s">
        <v>27</v>
      </c>
      <c r="H31" s="49"/>
      <c r="I31" s="49"/>
      <c r="J31" s="49"/>
      <c r="K31" s="49"/>
      <c r="L31" s="49" t="s">
        <v>71</v>
      </c>
      <c r="M31" s="86"/>
      <c r="N31" s="49" t="s">
        <v>69</v>
      </c>
      <c r="O31" s="49"/>
      <c r="P31" s="49"/>
      <c r="Q31" s="49"/>
      <c r="R31" s="49"/>
      <c r="S31" s="49"/>
      <c r="T31" s="49"/>
      <c r="U31" s="49"/>
      <c r="V31" s="49"/>
      <c r="W31" s="49"/>
      <c r="X31" s="49"/>
      <c r="Y31" s="49"/>
    </row>
    <row r="32" spans="2:25">
      <c r="B32" s="84"/>
      <c r="C32" s="53"/>
      <c r="D32" s="87" t="s">
        <v>22</v>
      </c>
      <c r="E32" s="79"/>
      <c r="F32" s="49"/>
      <c r="G32" s="105" t="s">
        <v>25</v>
      </c>
      <c r="H32" s="49"/>
      <c r="I32" s="49"/>
      <c r="J32" s="49"/>
      <c r="K32" s="59" t="s">
        <v>62</v>
      </c>
      <c r="L32" s="49" t="s">
        <v>76</v>
      </c>
      <c r="M32" s="49"/>
      <c r="N32" s="49"/>
      <c r="O32" s="49"/>
      <c r="P32" s="49"/>
      <c r="Q32" s="49"/>
      <c r="R32" s="49"/>
      <c r="S32" s="49"/>
      <c r="T32" s="49"/>
      <c r="U32" s="49"/>
      <c r="V32" s="49"/>
      <c r="W32" s="49"/>
      <c r="X32" s="49"/>
      <c r="Y32" s="49"/>
    </row>
    <row r="33" spans="2:25">
      <c r="B33" s="84"/>
      <c r="C33" s="53"/>
      <c r="D33" s="88">
        <f>(VLOOKUP(B30,'Feed Library'!C5:I81,7,FALSE))/(2000*(VLOOKUP(B30,'Feed Library'!C5:I81,2,FALSE)/100)*(VLOOKUP(B30,'Feed Library'!C5:I81,4,FALSE)/100))*(VLOOKUP(D30,'Feed Library'!$C$5:$I$88,2,FALSE)/100)*(VLOOKUP(D30,'Feed Library'!$C$5:$I$88,4,FALSE)/100)*2000</f>
        <v>361.90476190476181</v>
      </c>
      <c r="E33" s="79"/>
      <c r="F33" s="49"/>
      <c r="G33" s="89"/>
      <c r="H33" s="49"/>
      <c r="I33" s="49"/>
      <c r="J33" s="59"/>
      <c r="K33" s="59"/>
      <c r="L33" s="49" t="s">
        <v>71</v>
      </c>
      <c r="M33" s="90"/>
      <c r="N33" s="49" t="s">
        <v>69</v>
      </c>
      <c r="O33" s="49"/>
      <c r="P33" s="49"/>
      <c r="Q33" s="49"/>
      <c r="R33" s="49"/>
      <c r="S33" s="49"/>
      <c r="T33" s="49"/>
      <c r="U33" s="49"/>
      <c r="V33" s="49"/>
      <c r="W33" s="49"/>
      <c r="X33" s="49"/>
    </row>
    <row r="34" spans="2:25">
      <c r="B34" s="84"/>
      <c r="C34" s="53"/>
      <c r="D34" s="87" t="s">
        <v>23</v>
      </c>
      <c r="E34" s="79"/>
      <c r="F34" s="49"/>
      <c r="G34" s="49"/>
      <c r="H34" s="49"/>
      <c r="I34" s="49"/>
      <c r="J34" s="49"/>
      <c r="K34" s="59" t="s">
        <v>63</v>
      </c>
      <c r="L34" s="49" t="s">
        <v>106</v>
      </c>
      <c r="M34" s="49"/>
      <c r="N34" s="49"/>
      <c r="O34" s="49"/>
      <c r="P34" s="49"/>
      <c r="Q34" s="49"/>
      <c r="R34" s="49"/>
      <c r="S34" s="49"/>
      <c r="T34" s="49"/>
      <c r="U34" s="49"/>
      <c r="V34" s="49"/>
      <c r="W34" s="49"/>
      <c r="X34" s="49"/>
      <c r="Y34" s="49"/>
    </row>
    <row r="35" spans="2:25" ht="15.75" thickBot="1">
      <c r="B35" s="91"/>
      <c r="C35" s="66"/>
      <c r="D35" s="92">
        <f>(VLOOKUP(B30,'Feed Library'!C5:I81,7,FALSE))/(2000*(VLOOKUP(B30,'Feed Library'!C5:I81,2,FALSE)/100)*(VLOOKUP(B30,'Feed Library'!C5:I81,3,FALSE)/100))*(VLOOKUP(D30,'Feed Library'!$C$5:$I$88,2,FALSE)/100)*(VLOOKUP(D30,'Feed Library'!$C$5:$I$88,3,FALSE)/100)*2000</f>
        <v>182.85714285714289</v>
      </c>
      <c r="E35" s="93"/>
      <c r="F35" s="49"/>
      <c r="G35" s="89"/>
      <c r="H35" s="49"/>
      <c r="I35" s="49"/>
      <c r="J35" s="49"/>
      <c r="L35" s="49" t="s">
        <v>105</v>
      </c>
      <c r="M35" s="49"/>
      <c r="N35" s="49"/>
      <c r="O35" s="49"/>
      <c r="P35" s="49"/>
      <c r="S35" s="56"/>
      <c r="T35" s="49" t="s">
        <v>70</v>
      </c>
      <c r="V35" s="49"/>
      <c r="W35" s="49"/>
      <c r="X35" s="49"/>
      <c r="Y35" s="49"/>
    </row>
    <row r="36" spans="2:25">
      <c r="B36" s="49"/>
      <c r="C36" s="49"/>
      <c r="D36" s="49"/>
      <c r="E36" s="49"/>
      <c r="F36" s="49"/>
      <c r="G36" s="49"/>
      <c r="H36" s="49"/>
      <c r="I36" s="49"/>
      <c r="J36" s="49"/>
      <c r="K36" s="49"/>
      <c r="L36" s="49" t="s">
        <v>104</v>
      </c>
      <c r="M36" s="49"/>
      <c r="N36" s="49"/>
      <c r="O36" s="49"/>
      <c r="P36" s="49"/>
      <c r="Q36" s="49"/>
      <c r="R36" s="49"/>
      <c r="S36" s="49"/>
      <c r="T36" s="49"/>
      <c r="U36" s="49"/>
      <c r="V36" s="49"/>
      <c r="W36" s="49"/>
      <c r="X36" s="49"/>
      <c r="Y36" s="49"/>
    </row>
    <row r="37" spans="2:25">
      <c r="B37" s="49"/>
      <c r="C37" s="49"/>
      <c r="D37" s="49"/>
      <c r="E37" s="49"/>
      <c r="F37" s="49"/>
      <c r="G37" s="49"/>
      <c r="H37" s="49"/>
      <c r="I37" s="49"/>
      <c r="J37" s="49"/>
      <c r="K37" s="49"/>
      <c r="L37" s="49"/>
      <c r="M37" s="59"/>
      <c r="N37" s="49"/>
      <c r="O37" s="49"/>
      <c r="P37" s="49"/>
      <c r="Q37" s="49"/>
      <c r="R37" s="49"/>
      <c r="S37" s="49"/>
      <c r="T37" s="49"/>
      <c r="U37" s="49"/>
      <c r="V37" s="49"/>
      <c r="W37" s="49"/>
      <c r="X37" s="49"/>
      <c r="Y37" s="49"/>
    </row>
    <row r="38" spans="2:25">
      <c r="B38" s="49"/>
      <c r="C38" s="49"/>
      <c r="D38" s="49"/>
      <c r="E38" s="49"/>
      <c r="F38" s="49"/>
      <c r="G38" s="49"/>
      <c r="H38" s="49"/>
      <c r="I38" s="49"/>
      <c r="J38" s="49"/>
      <c r="K38" s="49"/>
      <c r="L38" s="49"/>
      <c r="M38" s="49"/>
      <c r="N38" s="49"/>
      <c r="O38" s="49"/>
      <c r="P38" s="49"/>
      <c r="Q38" s="49"/>
      <c r="R38" s="49"/>
      <c r="S38" s="49"/>
      <c r="T38" s="49"/>
      <c r="U38" s="49"/>
      <c r="V38" s="49"/>
      <c r="W38" s="49"/>
      <c r="X38" s="49"/>
      <c r="Y38" s="49"/>
    </row>
    <row r="39" spans="2:25">
      <c r="B39" s="49"/>
      <c r="C39" s="49"/>
      <c r="D39" s="49"/>
      <c r="E39" s="49"/>
      <c r="F39" s="49"/>
      <c r="G39" s="49"/>
      <c r="H39" s="49"/>
      <c r="I39" s="49"/>
      <c r="J39" s="49"/>
      <c r="K39" s="49"/>
      <c r="L39" s="49"/>
      <c r="M39" s="49"/>
      <c r="N39" s="49"/>
      <c r="O39" s="49"/>
      <c r="P39" s="49"/>
      <c r="Q39" s="49"/>
      <c r="R39" s="49"/>
      <c r="S39" s="49"/>
      <c r="T39" s="49"/>
      <c r="U39" s="49"/>
      <c r="V39" s="49"/>
      <c r="W39" s="49"/>
      <c r="X39" s="49"/>
      <c r="Y39" s="49"/>
    </row>
    <row r="40" spans="2:25">
      <c r="B40" s="49"/>
      <c r="C40" s="49"/>
      <c r="D40" s="49"/>
      <c r="E40" s="49"/>
      <c r="F40" s="49"/>
      <c r="G40" s="49"/>
      <c r="H40" s="49"/>
      <c r="I40" s="49"/>
      <c r="J40" s="49"/>
      <c r="K40" s="49"/>
      <c r="L40" s="49"/>
      <c r="M40" s="49"/>
      <c r="N40" s="49"/>
      <c r="O40" s="49"/>
      <c r="P40" s="49"/>
      <c r="Q40" s="49"/>
      <c r="R40" s="49"/>
      <c r="S40" s="49"/>
      <c r="T40" s="49"/>
      <c r="U40" s="49"/>
      <c r="V40" s="49"/>
      <c r="W40" s="49"/>
      <c r="X40" s="49"/>
      <c r="Y40" s="49"/>
    </row>
    <row r="41" spans="2:25">
      <c r="B41" s="49"/>
      <c r="C41" s="49"/>
      <c r="D41" s="49"/>
      <c r="E41" s="49"/>
      <c r="F41" s="49"/>
      <c r="G41" s="49"/>
      <c r="H41" s="49"/>
      <c r="I41" s="49"/>
      <c r="J41" s="49"/>
      <c r="K41" s="49"/>
      <c r="L41" s="49"/>
      <c r="M41" s="49"/>
      <c r="N41" s="49"/>
      <c r="O41" s="49"/>
      <c r="P41" s="49"/>
      <c r="Q41" s="49"/>
      <c r="R41" s="49"/>
      <c r="S41" s="49"/>
      <c r="T41" s="49"/>
      <c r="U41" s="49"/>
      <c r="V41" s="49"/>
      <c r="W41" s="49"/>
      <c r="X41" s="49"/>
      <c r="Y41" s="94"/>
    </row>
    <row r="42" spans="2:25">
      <c r="B42" s="49"/>
      <c r="C42" s="49"/>
      <c r="D42" s="49"/>
      <c r="E42" s="49"/>
      <c r="F42" s="49"/>
      <c r="G42" s="49"/>
      <c r="H42" s="49"/>
      <c r="I42" s="49"/>
      <c r="J42" s="49"/>
      <c r="K42" s="49"/>
      <c r="L42" s="49"/>
      <c r="M42" s="49"/>
      <c r="N42" s="49"/>
      <c r="O42" s="49"/>
      <c r="P42" s="49"/>
      <c r="Q42" s="49"/>
      <c r="R42" s="49"/>
      <c r="S42" s="49"/>
      <c r="T42" s="49"/>
      <c r="U42" s="49"/>
      <c r="V42" s="49"/>
      <c r="W42" s="49"/>
      <c r="X42" s="49"/>
      <c r="Y42" s="94"/>
    </row>
    <row r="43" spans="2:25">
      <c r="B43" s="49"/>
      <c r="C43" s="49"/>
      <c r="D43" s="49"/>
      <c r="E43" s="49"/>
      <c r="F43" s="49"/>
      <c r="G43" s="49"/>
      <c r="H43" s="49"/>
      <c r="I43" s="49"/>
      <c r="J43" s="49"/>
      <c r="K43" s="49"/>
      <c r="L43" s="49"/>
      <c r="M43" s="49"/>
      <c r="N43" s="49"/>
      <c r="O43" s="49"/>
      <c r="P43" s="49"/>
      <c r="Q43" s="49"/>
      <c r="R43" s="49"/>
      <c r="S43" s="49"/>
      <c r="T43" s="49"/>
      <c r="U43" s="49"/>
      <c r="V43" s="49"/>
      <c r="W43" s="49"/>
      <c r="X43" s="49"/>
    </row>
    <row r="44" spans="2:25">
      <c r="B44" s="49"/>
      <c r="C44" s="49"/>
      <c r="D44" s="49"/>
      <c r="E44" s="49"/>
      <c r="F44" s="49"/>
      <c r="G44" s="49"/>
      <c r="H44" s="49"/>
      <c r="I44" s="49"/>
      <c r="J44" s="49"/>
      <c r="K44" s="49"/>
      <c r="L44" s="49"/>
      <c r="M44" s="49"/>
      <c r="N44" s="49"/>
      <c r="O44" s="49"/>
      <c r="P44" s="49"/>
      <c r="Q44" s="49"/>
      <c r="R44" s="49"/>
      <c r="S44" s="49"/>
      <c r="T44" s="49"/>
      <c r="U44" s="49"/>
      <c r="V44" s="49"/>
      <c r="W44" s="49"/>
      <c r="X44" s="49"/>
    </row>
    <row r="45" spans="2:25">
      <c r="B45" s="49"/>
      <c r="C45" s="49"/>
      <c r="D45" s="49"/>
      <c r="E45" s="49"/>
      <c r="F45" s="49"/>
      <c r="G45" s="49"/>
      <c r="H45" s="49"/>
      <c r="I45" s="49"/>
      <c r="J45" s="49"/>
      <c r="K45" s="49"/>
      <c r="L45" s="49"/>
      <c r="M45" s="49"/>
      <c r="N45" s="49"/>
      <c r="O45" s="49"/>
      <c r="P45" s="49"/>
      <c r="Q45" s="49"/>
      <c r="R45" s="49"/>
      <c r="S45" s="49"/>
      <c r="T45" s="49"/>
      <c r="U45" s="49"/>
      <c r="V45" s="49"/>
      <c r="W45" s="49"/>
      <c r="X45" s="49"/>
    </row>
    <row r="46" spans="2:25">
      <c r="B46" s="49"/>
      <c r="C46" s="49"/>
      <c r="D46" s="49"/>
      <c r="E46" s="49"/>
      <c r="F46" s="49"/>
      <c r="G46" s="49"/>
      <c r="H46" s="49"/>
      <c r="I46" s="49"/>
      <c r="J46" s="49"/>
      <c r="K46" s="49"/>
      <c r="L46" s="49"/>
      <c r="M46" s="49"/>
      <c r="N46" s="49"/>
      <c r="O46" s="49"/>
      <c r="P46" s="49"/>
      <c r="Q46" s="49"/>
      <c r="R46" s="49"/>
      <c r="S46" s="49"/>
      <c r="T46" s="49"/>
      <c r="U46" s="49"/>
      <c r="V46" s="49"/>
      <c r="W46" s="49"/>
      <c r="X46" s="49"/>
    </row>
    <row r="47" spans="2:25">
      <c r="B47" s="49"/>
      <c r="C47" s="49"/>
      <c r="D47" s="49"/>
      <c r="E47" s="49"/>
      <c r="F47" s="49"/>
      <c r="G47" s="49"/>
      <c r="H47" s="49"/>
      <c r="I47" s="49"/>
      <c r="J47" s="49"/>
      <c r="K47" s="49"/>
      <c r="L47" s="49"/>
      <c r="M47" s="49"/>
      <c r="N47" s="49"/>
      <c r="O47" s="49"/>
      <c r="P47" s="49"/>
      <c r="Q47" s="49"/>
      <c r="R47" s="49"/>
      <c r="S47" s="49"/>
      <c r="T47" s="49"/>
      <c r="U47" s="49"/>
      <c r="V47" s="49"/>
      <c r="W47" s="49"/>
      <c r="X47" s="49"/>
    </row>
    <row r="48" spans="2:25">
      <c r="B48" s="49"/>
      <c r="C48" s="49"/>
      <c r="D48" s="49"/>
      <c r="E48" s="49"/>
      <c r="F48" s="49"/>
      <c r="G48" s="49"/>
      <c r="H48" s="49"/>
      <c r="I48" s="49"/>
      <c r="J48" s="49"/>
      <c r="K48" s="49"/>
      <c r="L48" s="49"/>
      <c r="M48" s="49"/>
      <c r="N48" s="49"/>
      <c r="O48" s="49"/>
      <c r="P48" s="49"/>
      <c r="Q48" s="49"/>
      <c r="R48" s="49"/>
      <c r="S48" s="49"/>
      <c r="T48" s="49"/>
      <c r="U48" s="49"/>
      <c r="V48" s="49"/>
      <c r="W48" s="49"/>
      <c r="X48" s="49"/>
    </row>
    <row r="49" spans="2:24">
      <c r="B49" s="49"/>
      <c r="C49" s="49"/>
      <c r="D49" s="49"/>
      <c r="E49" s="49"/>
      <c r="F49" s="49"/>
      <c r="G49" s="49"/>
      <c r="H49" s="49"/>
      <c r="I49" s="49"/>
      <c r="J49" s="49"/>
      <c r="K49" s="49"/>
      <c r="L49" s="49"/>
      <c r="M49" s="49"/>
      <c r="N49" s="49"/>
      <c r="O49" s="49"/>
      <c r="P49" s="49"/>
      <c r="Q49" s="49"/>
      <c r="R49" s="49"/>
      <c r="S49" s="49"/>
      <c r="T49" s="49"/>
      <c r="U49" s="49"/>
      <c r="V49" s="49"/>
      <c r="W49" s="49"/>
      <c r="X49" s="49"/>
    </row>
    <row r="50" spans="2:24">
      <c r="B50" s="49"/>
      <c r="C50" s="49"/>
      <c r="D50" s="49"/>
      <c r="E50" s="49"/>
      <c r="F50" s="49"/>
      <c r="G50" s="49"/>
      <c r="H50" s="49"/>
      <c r="I50" s="49"/>
      <c r="J50" s="49"/>
      <c r="K50" s="49"/>
      <c r="L50" s="49"/>
      <c r="M50" s="49"/>
      <c r="N50" s="49"/>
      <c r="O50" s="49"/>
      <c r="P50" s="49"/>
      <c r="Q50" s="49"/>
      <c r="R50" s="49"/>
      <c r="S50" s="49"/>
      <c r="T50" s="49"/>
      <c r="U50" s="49"/>
      <c r="V50" s="49"/>
      <c r="W50" s="49"/>
      <c r="X50" s="49"/>
    </row>
    <row r="51" spans="2:24">
      <c r="B51" s="49"/>
      <c r="C51" s="49"/>
      <c r="D51" s="49"/>
      <c r="E51" s="49"/>
      <c r="F51" s="49"/>
      <c r="G51" s="49"/>
      <c r="H51" s="49"/>
      <c r="I51" s="49"/>
      <c r="J51" s="49"/>
      <c r="K51" s="49"/>
      <c r="L51" s="49"/>
      <c r="M51" s="49"/>
      <c r="N51" s="49"/>
      <c r="O51" s="49"/>
      <c r="P51" s="49"/>
      <c r="Q51" s="49"/>
      <c r="R51" s="49"/>
      <c r="S51" s="49"/>
      <c r="T51" s="49"/>
      <c r="U51" s="49"/>
      <c r="V51" s="49"/>
      <c r="W51" s="49"/>
      <c r="X51" s="49"/>
    </row>
    <row r="52" spans="2:24">
      <c r="B52" s="49"/>
      <c r="C52" s="49"/>
      <c r="D52" s="49"/>
      <c r="E52" s="49"/>
      <c r="F52" s="49"/>
      <c r="G52" s="49"/>
      <c r="H52" s="49"/>
      <c r="I52" s="49"/>
      <c r="J52" s="49"/>
      <c r="K52" s="49"/>
      <c r="L52" s="49"/>
      <c r="M52" s="49"/>
      <c r="N52" s="49"/>
      <c r="O52" s="49"/>
      <c r="P52" s="49"/>
      <c r="Q52" s="49"/>
      <c r="R52" s="49"/>
      <c r="S52" s="49"/>
      <c r="T52" s="49"/>
      <c r="U52" s="49"/>
      <c r="V52" s="49"/>
      <c r="W52" s="49"/>
      <c r="X52" s="49"/>
    </row>
    <row r="53" spans="2:24">
      <c r="B53" s="49"/>
      <c r="C53" s="49"/>
      <c r="D53" s="49"/>
      <c r="E53" s="49"/>
      <c r="F53" s="49"/>
      <c r="G53" s="49"/>
      <c r="H53" s="49"/>
      <c r="I53" s="49"/>
      <c r="J53" s="49"/>
      <c r="K53" s="49"/>
      <c r="L53" s="49"/>
      <c r="M53" s="49"/>
      <c r="N53" s="49"/>
      <c r="O53" s="49"/>
      <c r="P53" s="49"/>
      <c r="Q53" s="49"/>
      <c r="R53" s="49"/>
      <c r="S53" s="49"/>
      <c r="T53" s="49"/>
      <c r="U53" s="49"/>
      <c r="V53" s="49"/>
      <c r="W53" s="49"/>
      <c r="X53" s="49"/>
    </row>
    <row r="54" spans="2:24">
      <c r="B54" s="49"/>
      <c r="C54" s="49"/>
      <c r="D54" s="49"/>
      <c r="E54" s="49"/>
      <c r="F54" s="49"/>
      <c r="G54" s="49"/>
      <c r="H54" s="49"/>
      <c r="I54" s="49"/>
      <c r="J54" s="49"/>
      <c r="K54" s="49"/>
      <c r="L54" s="49"/>
      <c r="M54" s="49"/>
      <c r="N54" s="49"/>
      <c r="O54" s="49"/>
      <c r="P54" s="49"/>
      <c r="Q54" s="49"/>
      <c r="R54" s="49"/>
      <c r="S54" s="49"/>
      <c r="T54" s="49"/>
      <c r="U54" s="49"/>
      <c r="V54" s="49"/>
      <c r="W54" s="49"/>
      <c r="X54" s="49"/>
    </row>
    <row r="55" spans="2:24">
      <c r="B55" s="49"/>
      <c r="C55" s="49"/>
      <c r="D55" s="49"/>
      <c r="E55" s="49"/>
      <c r="F55" s="49"/>
      <c r="G55" s="49"/>
      <c r="H55" s="49"/>
      <c r="I55" s="49"/>
      <c r="J55" s="49"/>
      <c r="K55" s="49"/>
      <c r="L55" s="49"/>
      <c r="M55" s="49"/>
      <c r="N55" s="49"/>
      <c r="O55" s="49"/>
      <c r="P55" s="49"/>
      <c r="Q55" s="49"/>
      <c r="R55" s="49"/>
      <c r="S55" s="49"/>
      <c r="T55" s="49"/>
      <c r="U55" s="49"/>
      <c r="V55" s="49"/>
      <c r="W55" s="49"/>
      <c r="X55" s="49"/>
    </row>
    <row r="56" spans="2:24">
      <c r="B56" s="49"/>
      <c r="C56" s="49"/>
      <c r="D56" s="49"/>
      <c r="E56" s="49"/>
      <c r="F56" s="49"/>
      <c r="G56" s="49"/>
      <c r="H56" s="49"/>
      <c r="I56" s="49"/>
      <c r="J56" s="49"/>
      <c r="K56" s="49"/>
      <c r="L56" s="49"/>
      <c r="M56" s="49"/>
      <c r="N56" s="49"/>
      <c r="O56" s="49"/>
      <c r="P56" s="49"/>
      <c r="Q56" s="49"/>
      <c r="R56" s="49"/>
      <c r="S56" s="49"/>
      <c r="T56" s="49"/>
      <c r="U56" s="49"/>
      <c r="V56" s="49"/>
      <c r="W56" s="49"/>
      <c r="X56" s="49"/>
    </row>
  </sheetData>
  <sheetProtection password="9ADB" sheet="1" objects="1" scenarios="1"/>
  <sortState ref="B9:J23">
    <sortCondition ref="B9:B23"/>
  </sortState>
  <customSheetViews>
    <customSheetView guid="{1D3465E5-22C8-4594-B928-9B84849F9BDE}">
      <selection activeCell="B11" sqref="B11"/>
      <pageMargins left="0.25" right="0.25" top="0.75" bottom="0.75" header="0.3" footer="0.3"/>
    </customSheetView>
  </customSheetViews>
  <phoneticPr fontId="21" type="noConversion"/>
  <dataValidations count="1">
    <dataValidation type="list" allowBlank="1" showInputMessage="1" showErrorMessage="1" sqref="D30 B10:B24 B30">
      <formula1>Feeds</formula1>
    </dataValidation>
  </dataValidations>
  <pageMargins left="0.25" right="0.25"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Program</vt:lpstr>
      <vt:lpstr>Feed Library</vt:lpstr>
      <vt:lpstr>Analyzer</vt:lpstr>
      <vt:lpstr>Feeds</vt:lpstr>
      <vt:lpstr>Ingredients</vt:lpstr>
      <vt:lpstr>Analyzer!Print_Area</vt:lpstr>
      <vt:lpstr>'Feed Library'!Print_Area</vt:lpstr>
      <vt:lpstr>Program!Print_Area</vt:lpstr>
      <vt:lpstr>'Feed Library'!Print_Titles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Oates</dc:creator>
  <cp:lastModifiedBy>Administrator</cp:lastModifiedBy>
  <cp:lastPrinted>2010-11-18T13:02:03Z</cp:lastPrinted>
  <dcterms:created xsi:type="dcterms:W3CDTF">2008-11-04T15:46:07Z</dcterms:created>
  <dcterms:modified xsi:type="dcterms:W3CDTF">2010-12-15T20:12:49Z</dcterms:modified>
</cp:coreProperties>
</file>